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template.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DieseArbeitsmappe" defaultThemeVersion="124226"/>
  <mc:AlternateContent xmlns:mc="http://schemas.openxmlformats.org/markup-compatibility/2006">
    <mc:Choice Requires="x15">
      <x15ac:absPath xmlns:x15ac="http://schemas.microsoft.com/office/spreadsheetml/2010/11/ac" url="O:\APP\Projektteam Personal\Dokumente_Formulare\Abrechnung Kirchenmusiker\"/>
    </mc:Choice>
  </mc:AlternateContent>
  <xr:revisionPtr revIDLastSave="0" documentId="13_ncr:1_{CF2A3D06-6D20-4947-AF19-BA20645EF817}" xr6:coauthVersionLast="47" xr6:coauthVersionMax="47" xr10:uidLastSave="{00000000-0000-0000-0000-000000000000}"/>
  <workbookProtection workbookAlgorithmName="SHA-512" workbookHashValue="ueIGWe2B3BqLCsDxPQlGMC+6hYbIKFSeAzsq/MIFIq66FEnchB9s31IWYWGspwWzDF3/R9+SDZSOSC7yYO1e+Q==" workbookSaltValue="6pcI153kBfe1oPCYCBYWlw==" workbookSpinCount="100000" lockStructure="1"/>
  <bookViews>
    <workbookView xWindow="-120" yWindow="-120" windowWidth="29040" windowHeight="15720" xr2:uid="{00000000-000D-0000-FFFF-FFFF00000000}"/>
  </bookViews>
  <sheets>
    <sheet name="Stundennachweis_Abrechnung" sheetId="1" r:id="rId1"/>
    <sheet name="Datentabelle" sheetId="12" state="hidden" r:id="rId2"/>
    <sheet name="Drop Down" sheetId="13" state="hidden" r:id="rId3"/>
  </sheets>
  <definedNames>
    <definedName name="_xlnm._FilterDatabase" localSheetId="2" hidden="1">'Drop Down'!$I$1:$I$227</definedName>
    <definedName name="_xlnm.Print_Area" localSheetId="0">Stundennachweis_Abrechnung!$A$1:$M$31</definedName>
    <definedName name="Fonds">'Drop Down'!$O$2</definedName>
    <definedName name="GKG">'Drop Down'!$M$2:$M$6</definedName>
    <definedName name="Rk_KG">'Drop Down'!$I$2:$I$227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2" l="1"/>
  <c r="L43" i="12" l="1"/>
  <c r="K43" i="12"/>
  <c r="I43" i="12"/>
  <c r="H43" i="12"/>
  <c r="G43" i="12"/>
  <c r="E43" i="12"/>
  <c r="L42" i="12"/>
  <c r="K42" i="12"/>
  <c r="I42" i="12"/>
  <c r="H42" i="12"/>
  <c r="G42" i="12"/>
  <c r="E42" i="12"/>
  <c r="L41" i="12"/>
  <c r="K41" i="12"/>
  <c r="I41" i="12"/>
  <c r="H41" i="12"/>
  <c r="G41" i="12"/>
  <c r="E41" i="12"/>
  <c r="L40" i="12"/>
  <c r="K40" i="12"/>
  <c r="I40" i="12"/>
  <c r="H40" i="12"/>
  <c r="G40" i="12"/>
  <c r="E40" i="12"/>
  <c r="L39" i="12"/>
  <c r="K39" i="12"/>
  <c r="I39" i="12"/>
  <c r="H39" i="12"/>
  <c r="G39" i="12"/>
  <c r="E39" i="12"/>
  <c r="L38" i="12"/>
  <c r="K38" i="12"/>
  <c r="I38" i="12"/>
  <c r="H38" i="12"/>
  <c r="G38" i="12"/>
  <c r="E38" i="12"/>
  <c r="L37" i="12"/>
  <c r="K37" i="12"/>
  <c r="I37" i="12"/>
  <c r="H37" i="12"/>
  <c r="G37" i="12"/>
  <c r="E37" i="12"/>
  <c r="L36" i="12"/>
  <c r="K36" i="12"/>
  <c r="I36" i="12"/>
  <c r="H36" i="12"/>
  <c r="G36" i="12"/>
  <c r="E36" i="12"/>
  <c r="L35" i="12"/>
  <c r="K35" i="12"/>
  <c r="I35" i="12"/>
  <c r="H35" i="12"/>
  <c r="G35" i="12"/>
  <c r="E35" i="12"/>
  <c r="L34" i="12"/>
  <c r="K34" i="12"/>
  <c r="I34" i="12"/>
  <c r="H34" i="12"/>
  <c r="G34" i="12"/>
  <c r="E34" i="12"/>
  <c r="L33" i="12"/>
  <c r="K33" i="12"/>
  <c r="I33" i="12"/>
  <c r="H33" i="12"/>
  <c r="G33" i="12"/>
  <c r="E33" i="12"/>
  <c r="L32" i="12"/>
  <c r="K32" i="12"/>
  <c r="I32" i="12"/>
  <c r="H32" i="12"/>
  <c r="G32" i="12"/>
  <c r="E32" i="12"/>
  <c r="L31" i="12"/>
  <c r="K31" i="12"/>
  <c r="I31" i="12"/>
  <c r="H31" i="12"/>
  <c r="G31" i="12"/>
  <c r="E31" i="12"/>
  <c r="L30" i="12"/>
  <c r="K30" i="12"/>
  <c r="I30" i="12"/>
  <c r="H30" i="12"/>
  <c r="G30" i="12"/>
  <c r="E30" i="12"/>
  <c r="L29" i="12"/>
  <c r="K29" i="12"/>
  <c r="I29" i="12"/>
  <c r="H29" i="12"/>
  <c r="G29" i="12"/>
  <c r="E29" i="12"/>
  <c r="L28" i="12"/>
  <c r="K28" i="12"/>
  <c r="I28" i="12"/>
  <c r="H28" i="12"/>
  <c r="G28" i="12"/>
  <c r="E28" i="12"/>
  <c r="L27" i="12"/>
  <c r="K27" i="12"/>
  <c r="I27" i="12"/>
  <c r="H27" i="12"/>
  <c r="G27" i="12"/>
  <c r="E27" i="12"/>
  <c r="L26" i="12"/>
  <c r="K26" i="12"/>
  <c r="I26" i="12"/>
  <c r="H26" i="12"/>
  <c r="G26" i="12"/>
  <c r="E26" i="12"/>
  <c r="L25" i="12"/>
  <c r="K25" i="12"/>
  <c r="I25" i="12"/>
  <c r="H25" i="12"/>
  <c r="G25" i="12"/>
  <c r="E25" i="12"/>
  <c r="L24" i="12"/>
  <c r="K24" i="12"/>
  <c r="I24" i="12"/>
  <c r="H24" i="12"/>
  <c r="G24" i="12"/>
  <c r="E24" i="12"/>
  <c r="L23" i="12"/>
  <c r="K23" i="12"/>
  <c r="I23" i="12"/>
  <c r="H23" i="12"/>
  <c r="G23" i="12"/>
  <c r="E23" i="12"/>
  <c r="L22" i="12"/>
  <c r="K22" i="12"/>
  <c r="I22" i="12"/>
  <c r="H22" i="12"/>
  <c r="G22" i="12"/>
  <c r="E22" i="12"/>
  <c r="L21" i="12"/>
  <c r="K21" i="12"/>
  <c r="I21" i="12"/>
  <c r="H21" i="12"/>
  <c r="G21" i="12"/>
  <c r="E21" i="12"/>
  <c r="L20" i="12"/>
  <c r="K20" i="12"/>
  <c r="I20" i="12"/>
  <c r="H20" i="12"/>
  <c r="G20" i="12"/>
  <c r="E20" i="12"/>
  <c r="L19" i="12"/>
  <c r="K19" i="12"/>
  <c r="I19" i="12"/>
  <c r="H19" i="12"/>
  <c r="G19" i="12"/>
  <c r="E19" i="12"/>
  <c r="L18" i="12"/>
  <c r="K18" i="12"/>
  <c r="I18" i="12"/>
  <c r="H18" i="12"/>
  <c r="G18" i="12"/>
  <c r="E18" i="12"/>
  <c r="L17" i="12"/>
  <c r="K17" i="12"/>
  <c r="I17" i="12"/>
  <c r="H17" i="12"/>
  <c r="G17" i="12"/>
  <c r="E17" i="12"/>
  <c r="L16" i="12"/>
  <c r="K16" i="12"/>
  <c r="I16" i="12"/>
  <c r="H16" i="12"/>
  <c r="G16" i="12"/>
  <c r="E16" i="12"/>
  <c r="L15" i="12"/>
  <c r="K15" i="12"/>
  <c r="I15" i="12"/>
  <c r="H15" i="12"/>
  <c r="G15" i="12"/>
  <c r="E15" i="12"/>
  <c r="L14" i="12"/>
  <c r="K14" i="12"/>
  <c r="I14" i="12"/>
  <c r="H14" i="12"/>
  <c r="G14" i="12"/>
  <c r="E14" i="12"/>
  <c r="L13" i="12"/>
  <c r="K13" i="12"/>
  <c r="I13" i="12"/>
  <c r="H13" i="12"/>
  <c r="G13" i="12"/>
  <c r="E13" i="12"/>
  <c r="L12" i="12"/>
  <c r="K12" i="12"/>
  <c r="I12" i="12"/>
  <c r="H12" i="12"/>
  <c r="G12" i="12"/>
  <c r="E12" i="12"/>
  <c r="L11" i="12"/>
  <c r="K11" i="12"/>
  <c r="I11" i="12"/>
  <c r="H11" i="12"/>
  <c r="G11" i="12"/>
  <c r="E11" i="12"/>
  <c r="L10" i="12"/>
  <c r="K10" i="12"/>
  <c r="I10" i="12"/>
  <c r="H10" i="12"/>
  <c r="G10" i="12"/>
  <c r="E10" i="12"/>
  <c r="L9" i="12"/>
  <c r="K9" i="12"/>
  <c r="I9" i="12"/>
  <c r="H9" i="12"/>
  <c r="G9" i="12"/>
  <c r="E9" i="12"/>
  <c r="L8" i="12"/>
  <c r="K8" i="12"/>
  <c r="I8" i="12"/>
  <c r="H8" i="12"/>
  <c r="G8" i="12"/>
  <c r="E8" i="12"/>
  <c r="L7" i="12"/>
  <c r="K7" i="12"/>
  <c r="I7" i="12"/>
  <c r="H7" i="12"/>
  <c r="G7" i="12"/>
  <c r="E7" i="12"/>
  <c r="L6" i="12"/>
  <c r="K6" i="12"/>
  <c r="I6" i="12"/>
  <c r="H6" i="12"/>
  <c r="G6" i="12"/>
  <c r="E6" i="12"/>
  <c r="L5" i="12"/>
  <c r="K5" i="12"/>
  <c r="I5" i="12"/>
  <c r="H5" i="12"/>
  <c r="G5" i="12"/>
  <c r="E5" i="12"/>
  <c r="L4" i="12"/>
  <c r="K4" i="12"/>
  <c r="I4" i="12"/>
  <c r="H4" i="12"/>
  <c r="G4" i="12"/>
  <c r="E4" i="12"/>
  <c r="L3" i="12"/>
  <c r="K3" i="12"/>
  <c r="I3" i="12"/>
  <c r="H3" i="12"/>
  <c r="G3" i="12"/>
  <c r="E3" i="12"/>
  <c r="L2" i="12"/>
  <c r="K2" i="12"/>
  <c r="I2" i="12"/>
  <c r="H2" i="12"/>
  <c r="G2" i="12"/>
  <c r="E2" i="12"/>
  <c r="AD3" i="12" l="1"/>
  <c r="AD4" i="12"/>
  <c r="AD5" i="12"/>
  <c r="AD6" i="12"/>
  <c r="AD7" i="12"/>
  <c r="AD8" i="12"/>
  <c r="AD9" i="12"/>
  <c r="AD10" i="12"/>
  <c r="AD11" i="12"/>
  <c r="AD12" i="12"/>
  <c r="AD13" i="12"/>
  <c r="AD14" i="12"/>
  <c r="AD2" i="12"/>
  <c r="J13" i="1" l="1"/>
  <c r="J14" i="1"/>
  <c r="J15" i="1"/>
  <c r="J16" i="1"/>
  <c r="J17" i="1"/>
  <c r="J18" i="1"/>
  <c r="J19" i="1"/>
  <c r="J20" i="1"/>
  <c r="J21" i="1"/>
  <c r="J22" i="1"/>
  <c r="J12" i="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9" i="12"/>
  <c r="O40" i="12"/>
  <c r="O41" i="12"/>
  <c r="O42" i="12"/>
  <c r="O43" i="12"/>
  <c r="O3" i="12"/>
  <c r="O2" i="12"/>
  <c r="AG3" i="12"/>
  <c r="AG4" i="12"/>
  <c r="AG5" i="12"/>
  <c r="AG6" i="12"/>
  <c r="AG7" i="12"/>
  <c r="AG8" i="12"/>
  <c r="AG9" i="12"/>
  <c r="AG10" i="12"/>
  <c r="AG11" i="12"/>
  <c r="AG12" i="12"/>
  <c r="AG13" i="12"/>
  <c r="AG14" i="12"/>
  <c r="AG2" i="12"/>
  <c r="AC14" i="12"/>
  <c r="AC13" i="12"/>
  <c r="AC12" i="12"/>
  <c r="AC11" i="12"/>
  <c r="AC10" i="12"/>
  <c r="AC9" i="12"/>
  <c r="AC8" i="12"/>
  <c r="AC7" i="12"/>
  <c r="AC6" i="12"/>
  <c r="AC5" i="12"/>
  <c r="AC4" i="12"/>
  <c r="AC3" i="12"/>
  <c r="AC2" i="12"/>
  <c r="AA14" i="12"/>
  <c r="AA13" i="12"/>
  <c r="AA12" i="12"/>
  <c r="AA11" i="12"/>
  <c r="AA10" i="12"/>
  <c r="AA9" i="12"/>
  <c r="AA8" i="12"/>
  <c r="AA7" i="12"/>
  <c r="AA6" i="12"/>
  <c r="AA5" i="12"/>
  <c r="AA4" i="12"/>
  <c r="AA3" i="12"/>
  <c r="AA2" i="12"/>
  <c r="Z14" i="12"/>
  <c r="Z13" i="12"/>
  <c r="Z12" i="12"/>
  <c r="Z11" i="12"/>
  <c r="Z10" i="12"/>
  <c r="Z9" i="12"/>
  <c r="Z8" i="12"/>
  <c r="Z7" i="12"/>
  <c r="Z6" i="12"/>
  <c r="Z5" i="12"/>
  <c r="Z4" i="12"/>
  <c r="Z3" i="12"/>
  <c r="Z2" i="12"/>
  <c r="Y14" i="12"/>
  <c r="Y13" i="12"/>
  <c r="Y12" i="12"/>
  <c r="Y11" i="12"/>
  <c r="Y10" i="12"/>
  <c r="Y9" i="12"/>
  <c r="Y8" i="12"/>
  <c r="Y7" i="12"/>
  <c r="Y6" i="12"/>
  <c r="Y5" i="12"/>
  <c r="Y4" i="12"/>
  <c r="Y3" i="12"/>
  <c r="Y2" i="12"/>
  <c r="W14" i="12"/>
  <c r="W13" i="12"/>
  <c r="W12" i="12"/>
  <c r="W11" i="12"/>
  <c r="W10" i="12"/>
  <c r="W9" i="12"/>
  <c r="W8" i="12"/>
  <c r="W7" i="12"/>
  <c r="W6" i="12"/>
  <c r="W5" i="12"/>
  <c r="W4" i="12"/>
  <c r="W3" i="12"/>
  <c r="W2" i="12"/>
  <c r="K21" i="1" l="1" a="1"/>
  <c r="K21" i="1" s="1"/>
  <c r="K20" i="1" a="1"/>
  <c r="K20" i="1" s="1"/>
  <c r="K22" i="1" a="1"/>
  <c r="K22" i="1" s="1"/>
  <c r="K13" i="1" a="1"/>
  <c r="K13" i="1" s="1"/>
  <c r="K14" i="1" a="1"/>
  <c r="K14" i="1" s="1"/>
  <c r="K15" i="1" a="1"/>
  <c r="K15" i="1" s="1"/>
  <c r="K16" i="1" a="1"/>
  <c r="K16" i="1" s="1"/>
  <c r="K17" i="1" a="1"/>
  <c r="K17" i="1" s="1"/>
  <c r="K18" i="1" a="1"/>
  <c r="K18" i="1" s="1"/>
  <c r="K19" i="1" a="1"/>
  <c r="K19" i="1" s="1"/>
  <c r="K12" i="1" a="1"/>
  <c r="K12" i="1" s="1"/>
  <c r="T14" i="12" l="1"/>
  <c r="L21" i="1" l="1" a="1"/>
  <c r="L21" i="1" s="1"/>
  <c r="M21" i="1" s="1"/>
  <c r="L14" i="1" a="1"/>
  <c r="L14" i="1" s="1"/>
  <c r="M14" i="1" s="1"/>
  <c r="L16" i="1" a="1"/>
  <c r="L16" i="1" s="1"/>
  <c r="M16" i="1" s="1"/>
  <c r="L20" i="1" a="1"/>
  <c r="L20" i="1" s="1"/>
  <c r="M20" i="1" s="1"/>
  <c r="L13" i="1" a="1"/>
  <c r="L13" i="1" s="1"/>
  <c r="M13" i="1" s="1"/>
  <c r="L18" i="1" a="1"/>
  <c r="L18" i="1" s="1"/>
  <c r="M18" i="1" s="1"/>
  <c r="L12" i="1" a="1"/>
  <c r="L12" i="1" s="1"/>
  <c r="M12" i="1" s="1"/>
  <c r="L22" i="1" a="1"/>
  <c r="L22" i="1" s="1"/>
  <c r="M22" i="1" s="1"/>
  <c r="L15" i="1" a="1"/>
  <c r="L15" i="1" s="1"/>
  <c r="M15" i="1" s="1"/>
  <c r="L17" i="1" a="1"/>
  <c r="L17" i="1" s="1"/>
  <c r="M17" i="1" s="1"/>
  <c r="L19" i="1" a="1"/>
  <c r="L19" i="1" s="1"/>
  <c r="M19" i="1" s="1"/>
  <c r="H23" i="1"/>
  <c r="M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Johannes</author>
  </authors>
  <commentList>
    <comment ref="G3" authorId="0" shapeId="0" xr:uid="{00000000-0006-0000-0000-000001000000}">
      <text>
        <r>
          <rPr>
            <sz val="9"/>
            <color indexed="81"/>
            <rFont val="Segoe UI"/>
            <family val="2"/>
          </rPr>
          <t>Als Abrechnungszeitraum ist der komplette Monat anzugeben, zum Beispiel "April 2025"</t>
        </r>
      </text>
    </comment>
    <comment ref="H9" authorId="0" shapeId="0" xr:uid="{00000000-0006-0000-0000-000002000000}">
      <text>
        <r>
          <rPr>
            <sz val="9"/>
            <color indexed="81"/>
            <rFont val="Segoe UI"/>
            <family val="2"/>
          </rPr>
          <t>Die Höhe des Zuschusses ist auf die Kosten eines öffentlichen Verkehrsmittels der 2. Klasse oder bei Verwendung des eigenen KFZ auf 0,30 EUR je Entfernungskilometer zwischen Wohnort und Dienstort begrenzt.
Eine Fahrtkostenzuschuss wird nur gewährt, wenn die Entfernung zwischen Wohnort und  Dienstort mehr als 5 Kilometer beträgt.</t>
        </r>
      </text>
    </comment>
    <comment ref="D10" authorId="0" shapeId="0" xr:uid="{00000000-0006-0000-0000-000003000000}">
      <text>
        <r>
          <rPr>
            <sz val="9"/>
            <color indexed="81"/>
            <rFont val="Segoe UI"/>
            <family val="2"/>
          </rPr>
          <t>Eingabe im Format HH:MM, zum Beispiel 02:30 für eine Arbeitszeit von 2 Stunden und 30 Minuten</t>
        </r>
      </text>
    </comment>
    <comment ref="E10" authorId="0" shapeId="0" xr:uid="{00000000-0006-0000-0000-000004000000}">
      <text>
        <r>
          <rPr>
            <sz val="9"/>
            <color indexed="81"/>
            <rFont val="Segoe UI"/>
            <family val="2"/>
          </rPr>
          <t>Je Dienst ist entweder 1) Anlass / Gottesdienst UND Tätigkeit
ODER 2) Chorproben / sonstige Tätigkeiten auszufüllen</t>
        </r>
      </text>
    </comment>
    <comment ref="G10" authorId="0" shapeId="0" xr:uid="{00000000-0006-0000-0000-000005000000}">
      <text>
        <r>
          <rPr>
            <sz val="9"/>
            <color indexed="81"/>
            <rFont val="Segoe UI"/>
            <family val="2"/>
          </rPr>
          <t>Für die Berechnung des Entgelts bei sonstigen vereinbarten Tätigkeiten gem. § 12 Abs. 3 Anlage 4f zur AVO wird die Arbeitszeit aus Spalte D berücksichtigt.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Schuler Matthias</author>
  </authors>
  <commentList>
    <comment ref="N1" authorId="0" shapeId="0" xr:uid="{DDE319D2-9D8F-4203-B8A9-F700526378FF}">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 ref="AF1" authorId="0" shapeId="0" xr:uid="{5959E7F7-F9E6-4A9F-9855-E8FDF190C9EC}">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List>
</comments>
</file>

<file path=xl/sharedStrings.xml><?xml version="1.0" encoding="utf-8"?>
<sst xmlns="http://schemas.openxmlformats.org/spreadsheetml/2006/main" count="447" uniqueCount="320">
  <si>
    <t>B</t>
  </si>
  <si>
    <t>C</t>
  </si>
  <si>
    <t>D</t>
  </si>
  <si>
    <t>Qualifikation</t>
  </si>
  <si>
    <t>Datum</t>
  </si>
  <si>
    <t>Orgelspiel</t>
  </si>
  <si>
    <t>Werktagsgottesdienst</t>
  </si>
  <si>
    <t>Christmette</t>
  </si>
  <si>
    <t>Kinderchristmette</t>
  </si>
  <si>
    <t>Gottesdienst in der Osternacht</t>
  </si>
  <si>
    <t>Gottesdienst am Gründonnerstag</t>
  </si>
  <si>
    <t>Tätigkeit</t>
  </si>
  <si>
    <t>Tätigkeiten</t>
  </si>
  <si>
    <t>Diensteinheiten</t>
  </si>
  <si>
    <t>Anlass Gottesdienst</t>
  </si>
  <si>
    <t>Chorleitung (mit Einsingen)</t>
  </si>
  <si>
    <t>Orgelspiel und Chorleitung (mit Einsingen)</t>
  </si>
  <si>
    <t>Erstkommunionsfeiern</t>
  </si>
  <si>
    <t>Firmungen</t>
  </si>
  <si>
    <t>Tauffeiern</t>
  </si>
  <si>
    <t>Trauungen</t>
  </si>
  <si>
    <t>Konzertdauer bis einschl. 60 Minuten + Einsingen/Einspielen</t>
  </si>
  <si>
    <t>Konzertdauer bis einschl. 90 Minuten + Einsingen/Einspielen</t>
  </si>
  <si>
    <t>Konzertdauer über 90 Minuten + Einsingen/Einspielen</t>
  </si>
  <si>
    <t>DE</t>
  </si>
  <si>
    <t>Gottesdienst</t>
  </si>
  <si>
    <t>sonstige Tätigkeit</t>
  </si>
  <si>
    <t>sonstige Tätigkeiten</t>
  </si>
  <si>
    <t>A</t>
  </si>
  <si>
    <t>90%B</t>
  </si>
  <si>
    <t>80%B</t>
  </si>
  <si>
    <t>Summe</t>
  </si>
  <si>
    <t>Abrechnungszeitraum (Kalendermonat/Jahr)</t>
  </si>
  <si>
    <t>Arbeitgeber</t>
  </si>
  <si>
    <t xml:space="preserve"> </t>
  </si>
  <si>
    <t>Hinweis: Das Formular ist am Monatsende bei der zuständigen personalverwaltenden Dienststelle einzureichen.</t>
  </si>
  <si>
    <t xml:space="preserve">Beginn </t>
  </si>
  <si>
    <t xml:space="preserve">Ende </t>
  </si>
  <si>
    <t>Abrechnungsrelevante Daten</t>
  </si>
  <si>
    <t>Karfreitagsliturgie</t>
  </si>
  <si>
    <t>Auftraggeber</t>
  </si>
  <si>
    <t>Römisch-katholische Kirchengemeinde</t>
  </si>
  <si>
    <t>Katholische Gesamtkirchengemeinde</t>
  </si>
  <si>
    <t>Erzdiözese Freiburg</t>
  </si>
  <si>
    <t>GKG</t>
  </si>
  <si>
    <t>Aachtal</t>
  </si>
  <si>
    <t>Achern</t>
  </si>
  <si>
    <t>Achertal St. Nikolaus</t>
  </si>
  <si>
    <t>Adelsheim-Osterburken-Seckach</t>
  </si>
  <si>
    <t>Aglasterhausen-Neunkirchen</t>
  </si>
  <si>
    <t>Am Litzelberg</t>
  </si>
  <si>
    <t>An der Eschach</t>
  </si>
  <si>
    <t>An der Glotter</t>
  </si>
  <si>
    <t>An der Schutter</t>
  </si>
  <si>
    <t>An Wolf und Kinzig</t>
  </si>
  <si>
    <t>Appenweier-Durbach</t>
  </si>
  <si>
    <t>Auf der Baar</t>
  </si>
  <si>
    <t>Bad Dürrheim</t>
  </si>
  <si>
    <t>Bad Krozingen-Hartheim</t>
  </si>
  <si>
    <t>Bad Rappenau/Obergimpern</t>
  </si>
  <si>
    <t>Bad Säckingen-Murg</t>
  </si>
  <si>
    <t>Bad Schönborn-Kronau</t>
  </si>
  <si>
    <t>Baden-Baden</t>
  </si>
  <si>
    <t>Baden-Baden-Oos</t>
  </si>
  <si>
    <t>Baden-Baden-Rebland</t>
  </si>
  <si>
    <t>Batzenberg-Obere Möhlin</t>
  </si>
  <si>
    <t>Beim Titisee</t>
  </si>
  <si>
    <t>Beuron</t>
  </si>
  <si>
    <t>Biet</t>
  </si>
  <si>
    <t>Billigheim-Neudenau-Schefflenz</t>
  </si>
  <si>
    <t>Birnau Mariä-Himmelfahrt</t>
  </si>
  <si>
    <t>Bisingen-Grosselfingen-Rangendingen</t>
  </si>
  <si>
    <t>Blumberg</t>
  </si>
  <si>
    <t>Bonndorf-Wutach</t>
  </si>
  <si>
    <t>Boxberg-Ahorn</t>
  </si>
  <si>
    <t>Bregtal</t>
  </si>
  <si>
    <t>Breisach-Merdingen</t>
  </si>
  <si>
    <t>Bretten-Walzbachtal</t>
  </si>
  <si>
    <t>Bruchsal Michaelsberg</t>
  </si>
  <si>
    <t>Bruchsal St. Vinzenz</t>
  </si>
  <si>
    <t>Brühl-Ketsch</t>
  </si>
  <si>
    <t>Buchen</t>
  </si>
  <si>
    <t>Bühl/Vimbuch</t>
  </si>
  <si>
    <t>Bühlertal</t>
  </si>
  <si>
    <t>Burladingen-Jungingen</t>
  </si>
  <si>
    <t>Deggenhausertal</t>
  </si>
  <si>
    <t>Deubach</t>
  </si>
  <si>
    <t>Donaueschingen</t>
  </si>
  <si>
    <t>Dreisamtal</t>
  </si>
  <si>
    <t>Durmersheim-Au a. Rh.</t>
  </si>
  <si>
    <t>Egg</t>
  </si>
  <si>
    <t>Eggingen-Stühlingen Hl. Kreuz</t>
  </si>
  <si>
    <t>Elztal-Limbach-Fahrenbach</t>
  </si>
  <si>
    <t>Emmendingen-Teningen</t>
  </si>
  <si>
    <t>Empfingen-Dießener Tal</t>
  </si>
  <si>
    <t>Eppingen</t>
  </si>
  <si>
    <t>Ettenheim</t>
  </si>
  <si>
    <t>Ettlingen Land</t>
  </si>
  <si>
    <t>Ettlingen Stadt</t>
  </si>
  <si>
    <t>Eutingen</t>
  </si>
  <si>
    <t>Eyachtal-Haigerloch St. Anna</t>
  </si>
  <si>
    <t>Forbach-Weisenbach</t>
  </si>
  <si>
    <t>Forst-Ubstadt-Weiher</t>
  </si>
  <si>
    <t>Freiburg Mitte</t>
  </si>
  <si>
    <t>Freiburg Nord</t>
  </si>
  <si>
    <t>Freiburg Nordwest</t>
  </si>
  <si>
    <t>Freiburg Ost</t>
  </si>
  <si>
    <t>Freiburg Südwest</t>
  </si>
  <si>
    <t>Freiburg-Tuniberg</t>
  </si>
  <si>
    <t>Freiburg-Wiehre-Günterstal</t>
  </si>
  <si>
    <t>Freudenberg</t>
  </si>
  <si>
    <t>Friedenweiler</t>
  </si>
  <si>
    <t>Friesenheim</t>
  </si>
  <si>
    <t>Gaggenau</t>
  </si>
  <si>
    <t>Gaggenau-Ottenau</t>
  </si>
  <si>
    <t>Gammertingen-Trochtelfingen</t>
  </si>
  <si>
    <t>Gernsbach</t>
  </si>
  <si>
    <t>Gottmadingen</t>
  </si>
  <si>
    <t>Graben-Neudorf-Linkenheim</t>
  </si>
  <si>
    <t>Grenzach-Wyhlen</t>
  </si>
  <si>
    <t>Großrinderfeld-Werbach</t>
  </si>
  <si>
    <t>Grünsfeld-Wittighausen</t>
  </si>
  <si>
    <t>Hanauerland</t>
  </si>
  <si>
    <t>Hardheim-Höpfingen Im Madonnenland</t>
  </si>
  <si>
    <t>Haslach</t>
  </si>
  <si>
    <t>Hausach-Hornberg</t>
  </si>
  <si>
    <t>Hechingen St. Luzius</t>
  </si>
  <si>
    <t>Heidelberg</t>
  </si>
  <si>
    <t>Heitersheim</t>
  </si>
  <si>
    <t>Hemsbach</t>
  </si>
  <si>
    <t>Herbolzheim-Rheinhausen</t>
  </si>
  <si>
    <t>Heuberg St. Barbara</t>
  </si>
  <si>
    <t>Hockenheim</t>
  </si>
  <si>
    <t>Hohenfels</t>
  </si>
  <si>
    <t>Hohenstoffeln-Hilzingen</t>
  </si>
  <si>
    <t>Höri</t>
  </si>
  <si>
    <t>Hotzenwald St. Wendelinus</t>
  </si>
  <si>
    <t>Iffezheim-Ried</t>
  </si>
  <si>
    <t>Immendingen-Möhringen St. Sebastian</t>
  </si>
  <si>
    <t>Jestetten</t>
  </si>
  <si>
    <t>Kämpfelbachtal</t>
  </si>
  <si>
    <t>Kandern-Istein</t>
  </si>
  <si>
    <t>Karlsdorf-Neuthard-Büchenau</t>
  </si>
  <si>
    <t>Karlsruhe Alb-Südwest St. Nikolaus</t>
  </si>
  <si>
    <t>Karlsruhe Allerheiligen</t>
  </si>
  <si>
    <t>Karlsruhe Nord-Ost St. Raphael</t>
  </si>
  <si>
    <t>Karlsruhe Südwest</t>
  </si>
  <si>
    <t>Karlsruhe-Durlach-Bergdörfer</t>
  </si>
  <si>
    <t>Karlsruhe-Hardt</t>
  </si>
  <si>
    <t>Kehl</t>
  </si>
  <si>
    <t>Kenzingen</t>
  </si>
  <si>
    <t>Kippenheim Maria Frieden</t>
  </si>
  <si>
    <t>Kirchtal-Donau</t>
  </si>
  <si>
    <t>Klettgau-Wutöschingen</t>
  </si>
  <si>
    <t>Kloster Wittichen</t>
  </si>
  <si>
    <t>Königheim</t>
  </si>
  <si>
    <t>Konstanz Altstadt</t>
  </si>
  <si>
    <t>Konstanz St. Georg-Maria Hilf</t>
  </si>
  <si>
    <t>Konstanzer Bodanrückgemeinden</t>
  </si>
  <si>
    <t>Konstanz-Petershausen</t>
  </si>
  <si>
    <t>Kraichtal-Elsenz Hl. Geist</t>
  </si>
  <si>
    <t>Krauchenwies-Rulfingen</t>
  </si>
  <si>
    <t>Krautheim-Ravenstein-Assamstadt</t>
  </si>
  <si>
    <t>Krebsbachtal/Hegau</t>
  </si>
  <si>
    <t>Külsheim-Bronnbach</t>
  </si>
  <si>
    <t>Küssaberg-Hohentengen St. Christophorus</t>
  </si>
  <si>
    <t>Ladenburg-Heddesheim</t>
  </si>
  <si>
    <t>Laiz-Leibertingen</t>
  </si>
  <si>
    <t>Lauda-Königshofen</t>
  </si>
  <si>
    <t>Laufenburg-Albbruck</t>
  </si>
  <si>
    <t>Lauf-Sasbachtal</t>
  </si>
  <si>
    <t>Leimen-Nußloch-Sandhausen</t>
  </si>
  <si>
    <t>Letzenberg</t>
  </si>
  <si>
    <t>Löffingen</t>
  </si>
  <si>
    <t>Lörrach-Inzlingen</t>
  </si>
  <si>
    <t>Malsch b. E.</t>
  </si>
  <si>
    <t>Mannheim Maria Magdalena</t>
  </si>
  <si>
    <t>Mannheim Nord</t>
  </si>
  <si>
    <t>Mannheim St. Johannes XXII</t>
  </si>
  <si>
    <t>Mannheim St. Martin</t>
  </si>
  <si>
    <t>Mannheim Süd</t>
  </si>
  <si>
    <t>Mannheim Südwest</t>
  </si>
  <si>
    <t>Mannheim-Neckarstadt</t>
  </si>
  <si>
    <t>March-Gottenheim</t>
  </si>
  <si>
    <t>Maria Bronnen</t>
  </si>
  <si>
    <t>Markdorf</t>
  </si>
  <si>
    <t>Markgräflerland</t>
  </si>
  <si>
    <t>Marxzell St. Markus</t>
  </si>
  <si>
    <t>Meersburg</t>
  </si>
  <si>
    <t>Meßkirch-Sauldorf</t>
  </si>
  <si>
    <t>Mittlerer Hegau</t>
  </si>
  <si>
    <t>Mittlerer Hochrhein St. Verena</t>
  </si>
  <si>
    <t>Mittleres Elz- und Simonswäldertal</t>
  </si>
  <si>
    <t>Mittleres Wiesental</t>
  </si>
  <si>
    <t>Mosbach-Elz-Neckar Mose</t>
  </si>
  <si>
    <t>Mudau</t>
  </si>
  <si>
    <t>Neckar-Elsenz</t>
  </si>
  <si>
    <t>Neckartal-Hoher Odenwald Edith Stein</t>
  </si>
  <si>
    <t>Nördlicher Kaiserstuhl</t>
  </si>
  <si>
    <t>Oberer Hegau</t>
  </si>
  <si>
    <t>Oberer Linzgau</t>
  </si>
  <si>
    <t>Oberes Elztal</t>
  </si>
  <si>
    <t>Oberes Renchtal</t>
  </si>
  <si>
    <t>Oberes Schlüchttal</t>
  </si>
  <si>
    <t>Oberes Wiesental</t>
  </si>
  <si>
    <t>Oberes Wolftal</t>
  </si>
  <si>
    <t>Oberhausen-Philippsburg</t>
  </si>
  <si>
    <t>Oberkirch</t>
  </si>
  <si>
    <t>Offenburg St. Ursula</t>
  </si>
  <si>
    <t>Östlicher Hochschwarzwald</t>
  </si>
  <si>
    <t>Ostrachtal</t>
  </si>
  <si>
    <t>Östringen</t>
  </si>
  <si>
    <t>Ottersweier Maria Linden</t>
  </si>
  <si>
    <t>Pfinztal</t>
  </si>
  <si>
    <t>Pforzheim</t>
  </si>
  <si>
    <t>Radolfzell St. Radolt</t>
  </si>
  <si>
    <t>Rastatt</t>
  </si>
  <si>
    <t>Reichenau</t>
  </si>
  <si>
    <t>Renchen</t>
  </si>
  <si>
    <t>Rheinfelden</t>
  </si>
  <si>
    <t>Rheinmünster-Lichtenau</t>
  </si>
  <si>
    <t>Rheinstetten</t>
  </si>
  <si>
    <t>Rust</t>
  </si>
  <si>
    <t>Salem-Heiligenberg</t>
  </si>
  <si>
    <t>Schliengen</t>
  </si>
  <si>
    <t>Schriesheim-Dossenheim</t>
  </si>
  <si>
    <t>Schutterwald-Hohberg-Neuried</t>
  </si>
  <si>
    <t>Schwetzingen</t>
  </si>
  <si>
    <t>See-End</t>
  </si>
  <si>
    <t>Sickingen</t>
  </si>
  <si>
    <t>Sigmaringen</t>
  </si>
  <si>
    <t>Singen</t>
  </si>
  <si>
    <t>Sinsheim-Angelbachtal</t>
  </si>
  <si>
    <t>Sinzheim-Hügelsheim</t>
  </si>
  <si>
    <t>Sipplingen</t>
  </si>
  <si>
    <t>St. Blasien</t>
  </si>
  <si>
    <t>St. Georgen-Hexental</t>
  </si>
  <si>
    <t>St. Georgen-Tennenbronn</t>
  </si>
  <si>
    <t>St. Märgen-St. Peter</t>
  </si>
  <si>
    <t>Staufen-St. Trudpert</t>
  </si>
  <si>
    <t>Steinachtal St. Hildegund</t>
  </si>
  <si>
    <t>Stockach</t>
  </si>
  <si>
    <t>Straßberg-Veringen</t>
  </si>
  <si>
    <t>Stutensee-Weingarten</t>
  </si>
  <si>
    <t>Südhardt-Rhein</t>
  </si>
  <si>
    <t>Tauberbischofsheim</t>
  </si>
  <si>
    <t>Tengen Bernhard von Baden</t>
  </si>
  <si>
    <t>Todtmoos-Bernau</t>
  </si>
  <si>
    <t>Triberg Maria in der Tanne</t>
  </si>
  <si>
    <t>Überlingen</t>
  </si>
  <si>
    <t>Villingen</t>
  </si>
  <si>
    <t>Vogtsburg</t>
  </si>
  <si>
    <t>Vorderes Kinzigtal St. Pirmin</t>
  </si>
  <si>
    <t>Vorderes Murgtal</t>
  </si>
  <si>
    <t>Waghäusel-Hambrücken</t>
  </si>
  <si>
    <t>Waibstadt</t>
  </si>
  <si>
    <t>Wald</t>
  </si>
  <si>
    <t>Waldbronn-Karlsbad</t>
  </si>
  <si>
    <t>Waldkirch</t>
  </si>
  <si>
    <t>Walldorf-St. Leon-Rot</t>
  </si>
  <si>
    <t>Walldürn</t>
  </si>
  <si>
    <t>Wehr</t>
  </si>
  <si>
    <t>Weil a. Rh.</t>
  </si>
  <si>
    <t>Weinheim-Hirschberg</t>
  </si>
  <si>
    <t>Wertheim</t>
  </si>
  <si>
    <t>Wiesloch-Dielheim</t>
  </si>
  <si>
    <t>Winterlingen St. Gertrud</t>
  </si>
  <si>
    <t>Wollmatingen-Allensbach</t>
  </si>
  <si>
    <t>Zell a. H.</t>
  </si>
  <si>
    <t>Zell i. W.</t>
  </si>
  <si>
    <t>Zwischen Brigach und Kirnach</t>
  </si>
  <si>
    <t>Freiburg</t>
  </si>
  <si>
    <t>Karlsruhe</t>
  </si>
  <si>
    <t>Konstanz</t>
  </si>
  <si>
    <t>Mannheim</t>
  </si>
  <si>
    <t>Dokumentation: Arbeitszeit nach MiLoG</t>
  </si>
  <si>
    <t>Unterschrift Kirchenmusiker/-in</t>
  </si>
  <si>
    <t>Unterschrift Sachbearbeiter/-in</t>
  </si>
  <si>
    <t>Hilfsspalte Fahrtkosten</t>
  </si>
  <si>
    <t>Vergütungs-satz</t>
  </si>
  <si>
    <t>Vergütungs-satz sonstige Tätigkeiten</t>
  </si>
  <si>
    <t>Fahrtkostenzuschuss</t>
  </si>
  <si>
    <t>Berechnung des Entgelts</t>
  </si>
  <si>
    <t>Arbeitgeber:</t>
  </si>
  <si>
    <t>Abrechnungsnachweis kirchenmusikalischer Tätigkeiten und Stundennachweis nach Mindestlohngesetz</t>
  </si>
  <si>
    <t>Summe Entgelt:</t>
  </si>
  <si>
    <t>Chorprobe/Ensembleprobe bis einschl. 60 min</t>
  </si>
  <si>
    <t>Chorprobe/Ensembleprobe bis einschl. 90 min</t>
  </si>
  <si>
    <t>Chorprobe/Ensembleprobe bis einschl. 120 min</t>
  </si>
  <si>
    <t>Chorprobe mit Kinder- und Jugendchor bis einschl. 60 min</t>
  </si>
  <si>
    <t>Chorprobe mit Kinder- und Jugendchor bis einschl. 90 min</t>
  </si>
  <si>
    <t>Prozession mit Chorgesang bis einschl. 60 min</t>
  </si>
  <si>
    <t>Prozession mit Chorgesang bis einschl. 90 min</t>
  </si>
  <si>
    <t>Unterricht bis einschl. 60 min</t>
  </si>
  <si>
    <t>Andachten (bis einschl. 30min)</t>
  </si>
  <si>
    <t>Andachten (bis einschl. 60min)</t>
  </si>
  <si>
    <t>B (Besitzstand gem. § 16 Abs. 1 Anlage 4f zur AVO)</t>
  </si>
  <si>
    <t>B+50% (Besitzstand gem. § 16 Abs. 2 Anlage 4f zur AVO)</t>
  </si>
  <si>
    <t>C+50%  (Besitzstand gem. § 16 Abs. 2 Anlage 4f zur AVO)</t>
  </si>
  <si>
    <t>D+50% (Besitzstand gem. § 16 Abs. 2 Anlage 4f zur AVO)</t>
  </si>
  <si>
    <t>90%B (Besitzstand nach § 16 Abs. 2 Anlage 4f zur AVO)</t>
  </si>
  <si>
    <t>Arbeitnehmer/in:</t>
  </si>
  <si>
    <t>Einstufung/
Entgeltsatz nach Entgeltstufe</t>
  </si>
  <si>
    <t>Arbeitszeit abzüglich Pausen (in Stunden:
Minuten)</t>
  </si>
  <si>
    <t>Seelenamt + Aussegnung 
bzw. Trauerfeier + Aussegnung</t>
  </si>
  <si>
    <t>1) Anlass / Gottesdienst und</t>
  </si>
  <si>
    <t>2) Chorproben / sonstige Tätigkeiten</t>
  </si>
  <si>
    <t>nur sofern im begründeten Ausnahmefall vertraglich vereinbart</t>
  </si>
  <si>
    <t>Kilometer Wegstrecke KFZ</t>
  </si>
  <si>
    <t>Gottesdienste an Sonntagen (einschl. Vorabend) und Feiertagen</t>
  </si>
  <si>
    <t>Unterschrift Anordnungsberechtigte/-r</t>
  </si>
  <si>
    <t>Sonstige vereinbarte Tätigkeit gem. § 12 Abs. 3 Anlage 4f zur AVO</t>
  </si>
  <si>
    <t>Fahrtkosten-ersatz ÖPNV</t>
  </si>
  <si>
    <t>Unterricht bis einschl. 30 min</t>
  </si>
  <si>
    <t>95%C</t>
  </si>
  <si>
    <t>Kapellenfond</t>
  </si>
  <si>
    <t>Lindenberg</t>
  </si>
  <si>
    <t>Fonds</t>
  </si>
  <si>
    <t>Summe Fahrtkostenzuschuss:</t>
  </si>
  <si>
    <t>Version 5.1 / ab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</si>
</sst>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407]mmmm\ yy;@"/>
    <numFmt numFmtId="165" formatCode="h:mm;@"/>
    <numFmt numFmtId="166" formatCode="_-* #,##0.000\ &quot;€&quot;_-;\-* #,##0.000\ &quot;€&quot;_-;_-* &quot;-&quot;??\ &quot;€&quot;_-;_-@_-"/>
    <numFmt numFmtId="167" formatCode="ddd\ dd/mm/yyyy"/>
    <numFmt numFmtId="168" formatCode="_-* #,##0.00\ &quot;€&quot;_-;\-* #,##0.000\ &quot;€&quot;_-;_-* &quot;-&quot;??\ &quot;€&quot;_-;_-@_-"/>
  </numFmts>
  <fonts count="18" x14ac:knownFonts="1">
    <font>
      <sz val="10"/>
      <name val="Arial"/>
    </font>
    <font>
      <sz val="10"/>
      <name val="Arial"/>
      <family val="2"/>
    </font>
    <font>
      <sz val="10"/>
      <name val="Arial"/>
      <family val="2"/>
    </font>
    <font>
      <sz val="8"/>
      <name val="Arial"/>
      <family val="2"/>
    </font>
    <font>
      <b/>
      <sz val="16"/>
      <name val="Arial"/>
      <family val="2"/>
    </font>
    <font>
      <sz val="11"/>
      <color rgb="FF3F3F76"/>
      <name val="Calibri"/>
      <family val="2"/>
      <scheme val="minor"/>
    </font>
    <font>
      <b/>
      <sz val="11"/>
      <color rgb="FFFA7D00"/>
      <name val="Calibri"/>
      <family val="2"/>
      <scheme val="minor"/>
    </font>
    <font>
      <sz val="8"/>
      <color rgb="FFFF0000"/>
      <name val="Arial"/>
      <family val="2"/>
    </font>
    <font>
      <b/>
      <sz val="10"/>
      <name val="Arial"/>
      <family val="2"/>
    </font>
    <font>
      <b/>
      <sz val="10"/>
      <color theme="1"/>
      <name val="Arial"/>
      <family val="2"/>
    </font>
    <font>
      <sz val="9"/>
      <color indexed="81"/>
      <name val="Segoe UI"/>
      <family val="2"/>
    </font>
    <font>
      <sz val="11"/>
      <name val="Calibri"/>
      <family val="2"/>
      <scheme val="minor"/>
    </font>
    <font>
      <sz val="9"/>
      <name val="Arial"/>
      <family val="2"/>
    </font>
    <font>
      <i/>
      <sz val="9"/>
      <name val="Arial"/>
      <family val="2"/>
    </font>
    <font>
      <sz val="12"/>
      <name val="Arial"/>
      <family val="2"/>
    </font>
    <font>
      <b/>
      <sz val="11"/>
      <color theme="1"/>
      <name val="Calibri"/>
      <family val="2"/>
      <scheme val="minor"/>
    </font>
    <font>
      <sz val="10"/>
      <color theme="1"/>
      <name val="Arial"/>
      <family val="2"/>
    </font>
    <font>
      <i/>
      <sz val="10"/>
      <color theme="1"/>
      <name val="Arial"/>
      <family val="2"/>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bottom style="hair">
        <color auto="1"/>
      </bottom>
      <diagonal/>
    </border>
    <border>
      <left/>
      <right/>
      <top style="hair">
        <color auto="1"/>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medium">
        <color indexed="64"/>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7F7F7F"/>
      </right>
      <top/>
      <bottom style="thin">
        <color rgb="FF7F7F7F"/>
      </bottom>
      <diagonal/>
    </border>
    <border>
      <left/>
      <right/>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5" fillId="2" borderId="1" applyNumberFormat="0" applyAlignment="0" applyProtection="0"/>
    <xf numFmtId="0" fontId="6" fillId="3" borderId="1" applyNumberFormat="0" applyAlignment="0" applyProtection="0"/>
  </cellStyleXfs>
  <cellXfs count="183">
    <xf numFmtId="0" fontId="0" fillId="0" borderId="0" xfId="0"/>
    <xf numFmtId="0" fontId="2" fillId="0" borderId="0" xfId="0" applyFont="1"/>
    <xf numFmtId="0" fontId="2" fillId="0" borderId="0" xfId="0" applyFont="1" applyAlignment="1">
      <alignment wrapText="1"/>
    </xf>
    <xf numFmtId="0" fontId="0" fillId="0" borderId="0" xfId="0" applyNumberFormat="1"/>
    <xf numFmtId="0" fontId="0" fillId="4" borderId="0" xfId="0" applyFill="1"/>
    <xf numFmtId="44" fontId="0" fillId="4" borderId="0" xfId="1" applyFont="1" applyFill="1"/>
    <xf numFmtId="0" fontId="4" fillId="4" borderId="0" xfId="0" applyFont="1" applyFill="1" applyBorder="1"/>
    <xf numFmtId="0" fontId="0" fillId="4" borderId="0" xfId="0" applyFill="1" applyBorder="1"/>
    <xf numFmtId="0" fontId="0" fillId="4" borderId="0" xfId="0" applyFill="1" applyBorder="1" applyAlignment="1">
      <alignment horizontal="center"/>
    </xf>
    <xf numFmtId="0" fontId="0" fillId="4" borderId="7" xfId="0" applyFill="1" applyBorder="1"/>
    <xf numFmtId="0" fontId="0" fillId="4" borderId="0" xfId="0" applyFill="1" applyAlignment="1">
      <alignment horizontal="left"/>
    </xf>
    <xf numFmtId="0" fontId="0" fillId="4" borderId="0" xfId="0" applyFill="1" applyBorder="1" applyAlignment="1">
      <alignment horizontal="left"/>
    </xf>
    <xf numFmtId="0" fontId="0" fillId="4" borderId="8" xfId="0" applyFill="1" applyBorder="1"/>
    <xf numFmtId="44" fontId="0" fillId="4" borderId="11" xfId="1" applyFont="1" applyFill="1" applyBorder="1"/>
    <xf numFmtId="0" fontId="0" fillId="0" borderId="0" xfId="0" applyBorder="1"/>
    <xf numFmtId="0" fontId="0" fillId="0" borderId="7" xfId="0" applyBorder="1"/>
    <xf numFmtId="0" fontId="0" fillId="0" borderId="0" xfId="0" applyNumberFormat="1" applyBorder="1"/>
    <xf numFmtId="0" fontId="0" fillId="0" borderId="7" xfId="0" applyNumberFormat="1" applyBorder="1"/>
    <xf numFmtId="0" fontId="8" fillId="0" borderId="9" xfId="0" applyFont="1" applyBorder="1"/>
    <xf numFmtId="0" fontId="8" fillId="0" borderId="10" xfId="0" applyFont="1" applyBorder="1"/>
    <xf numFmtId="0" fontId="8" fillId="0" borderId="12" xfId="0" applyFont="1" applyBorder="1"/>
    <xf numFmtId="0" fontId="1" fillId="0" borderId="13"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20" xfId="0" applyFont="1" applyBorder="1"/>
    <xf numFmtId="0" fontId="1" fillId="0" borderId="15" xfId="0" applyFont="1" applyBorder="1"/>
    <xf numFmtId="0" fontId="1" fillId="0" borderId="12" xfId="0" applyFont="1" applyBorder="1"/>
    <xf numFmtId="44" fontId="0" fillId="4" borderId="7" xfId="1" applyFont="1" applyFill="1" applyBorder="1"/>
    <xf numFmtId="0" fontId="1" fillId="4" borderId="0" xfId="0" applyFont="1" applyFill="1" applyBorder="1" applyAlignment="1">
      <alignment horizontal="center" wrapText="1"/>
    </xf>
    <xf numFmtId="0" fontId="1" fillId="4" borderId="0" xfId="0" applyFont="1" applyFill="1" applyAlignment="1"/>
    <xf numFmtId="0" fontId="0" fillId="4" borderId="0" xfId="0" applyFill="1" applyAlignment="1"/>
    <xf numFmtId="0" fontId="2" fillId="4" borderId="0" xfId="0" applyFont="1" applyFill="1" applyBorder="1" applyAlignment="1">
      <alignment horizontal="right"/>
    </xf>
    <xf numFmtId="0" fontId="7" fillId="4" borderId="0" xfId="0" applyFont="1" applyFill="1" applyBorder="1" applyAlignment="1">
      <alignment vertical="top" wrapText="1"/>
    </xf>
    <xf numFmtId="0" fontId="1" fillId="4" borderId="0" xfId="0" applyFont="1" applyFill="1" applyBorder="1" applyAlignment="1">
      <alignment horizontal="right"/>
    </xf>
    <xf numFmtId="0" fontId="0" fillId="4" borderId="0" xfId="0" applyFill="1" applyBorder="1" applyAlignment="1" applyProtection="1">
      <alignment horizontal="center"/>
    </xf>
    <xf numFmtId="0" fontId="0" fillId="4" borderId="0" xfId="0" applyFill="1" applyProtection="1"/>
    <xf numFmtId="0" fontId="0" fillId="4" borderId="0" xfId="0" applyFill="1" applyAlignment="1" applyProtection="1">
      <alignment horizontal="center"/>
    </xf>
    <xf numFmtId="0" fontId="1" fillId="4" borderId="0" xfId="0" applyFont="1" applyFill="1" applyBorder="1" applyAlignment="1">
      <alignment horizontal="center"/>
    </xf>
    <xf numFmtId="0" fontId="8" fillId="4" borderId="7" xfId="0" applyFont="1" applyFill="1" applyBorder="1" applyAlignment="1">
      <alignment horizontal="right"/>
    </xf>
    <xf numFmtId="0" fontId="1" fillId="0" borderId="8" xfId="0" applyFont="1" applyBorder="1" applyAlignment="1">
      <alignment wrapText="1"/>
    </xf>
    <xf numFmtId="0" fontId="1" fillId="4" borderId="0" xfId="0" applyFont="1" applyFill="1" applyBorder="1" applyAlignment="1">
      <alignment horizontal="right" wrapText="1"/>
    </xf>
    <xf numFmtId="0" fontId="8" fillId="0" borderId="20" xfId="0" applyFont="1" applyBorder="1"/>
    <xf numFmtId="44" fontId="1" fillId="0" borderId="15" xfId="1" applyFont="1" applyBorder="1"/>
    <xf numFmtId="44" fontId="8" fillId="4" borderId="9" xfId="1" applyFont="1" applyFill="1" applyBorder="1"/>
    <xf numFmtId="0" fontId="1" fillId="0" borderId="13" xfId="0" applyFont="1" applyBorder="1"/>
    <xf numFmtId="0" fontId="1" fillId="4" borderId="6" xfId="0" applyFont="1" applyFill="1" applyBorder="1" applyAlignment="1">
      <alignment horizontal="center"/>
    </xf>
    <xf numFmtId="0" fontId="0" fillId="4" borderId="0" xfId="0" applyFill="1" applyBorder="1" applyProtection="1"/>
    <xf numFmtId="44" fontId="0" fillId="4" borderId="0" xfId="1" applyFont="1" applyFill="1" applyBorder="1"/>
    <xf numFmtId="44" fontId="0" fillId="4" borderId="5" xfId="1" applyFont="1" applyFill="1" applyBorder="1"/>
    <xf numFmtId="0" fontId="3" fillId="4" borderId="0" xfId="0" applyFont="1" applyFill="1" applyBorder="1" applyAlignment="1">
      <alignment horizontal="center" vertical="top" wrapText="1"/>
    </xf>
    <xf numFmtId="44" fontId="1" fillId="0" borderId="16" xfId="1" applyFont="1" applyFill="1" applyBorder="1"/>
    <xf numFmtId="0" fontId="1" fillId="4" borderId="0" xfId="0" applyFont="1" applyFill="1"/>
    <xf numFmtId="0" fontId="2" fillId="4" borderId="0" xfId="0" applyFont="1" applyFill="1" applyBorder="1" applyAlignment="1">
      <alignment horizontal="right" wrapText="1"/>
    </xf>
    <xf numFmtId="44" fontId="0" fillId="4" borderId="0" xfId="1" applyFont="1" applyFill="1" applyAlignment="1">
      <alignment horizontal="center"/>
    </xf>
    <xf numFmtId="0" fontId="1" fillId="4" borderId="0" xfId="0" applyFont="1" applyFill="1" applyBorder="1" applyAlignment="1">
      <alignment wrapText="1"/>
    </xf>
    <xf numFmtId="0" fontId="5" fillId="2" borderId="36" xfId="2" applyBorder="1" applyAlignment="1" applyProtection="1">
      <alignment wrapText="1"/>
      <protection locked="0"/>
    </xf>
    <xf numFmtId="0" fontId="1" fillId="4" borderId="24" xfId="0" applyFont="1" applyFill="1" applyBorder="1" applyAlignment="1">
      <alignment horizontal="center" wrapText="1"/>
    </xf>
    <xf numFmtId="0" fontId="8" fillId="4" borderId="42" xfId="0" applyFont="1" applyFill="1" applyBorder="1" applyAlignment="1">
      <alignment wrapText="1"/>
    </xf>
    <xf numFmtId="0" fontId="8" fillId="4" borderId="43" xfId="0" applyFont="1" applyFill="1" applyBorder="1" applyAlignment="1">
      <alignment wrapText="1"/>
    </xf>
    <xf numFmtId="0" fontId="8" fillId="4" borderId="10" xfId="0" applyFont="1" applyFill="1" applyBorder="1" applyAlignment="1">
      <alignment textRotation="90" wrapText="1"/>
    </xf>
    <xf numFmtId="166" fontId="8" fillId="0" borderId="10" xfId="1" applyNumberFormat="1" applyFont="1" applyBorder="1"/>
    <xf numFmtId="166" fontId="0" fillId="0" borderId="0" xfId="1" applyNumberFormat="1" applyFont="1" applyBorder="1"/>
    <xf numFmtId="166" fontId="0" fillId="0" borderId="7" xfId="1" applyNumberFormat="1" applyFont="1" applyBorder="1"/>
    <xf numFmtId="166" fontId="0" fillId="0" borderId="0" xfId="0" applyNumberFormat="1"/>
    <xf numFmtId="166" fontId="2" fillId="0" borderId="0" xfId="1" applyNumberFormat="1" applyFont="1" applyBorder="1"/>
    <xf numFmtId="166" fontId="8" fillId="0" borderId="11" xfId="1" applyNumberFormat="1" applyFont="1" applyBorder="1"/>
    <xf numFmtId="166" fontId="0" fillId="0" borderId="14" xfId="1" applyNumberFormat="1" applyFont="1" applyBorder="1"/>
    <xf numFmtId="166" fontId="0" fillId="0" borderId="0" xfId="1" applyNumberFormat="1" applyFont="1"/>
    <xf numFmtId="0" fontId="1" fillId="0" borderId="16" xfId="0" applyFont="1" applyFill="1" applyBorder="1"/>
    <xf numFmtId="0" fontId="1" fillId="0" borderId="0" xfId="0" applyFont="1"/>
    <xf numFmtId="44" fontId="9" fillId="4" borderId="10" xfId="1" applyFont="1" applyFill="1" applyBorder="1"/>
    <xf numFmtId="44" fontId="8" fillId="0" borderId="23" xfId="1" applyFont="1" applyBorder="1"/>
    <xf numFmtId="44" fontId="8" fillId="0" borderId="24" xfId="1" applyFont="1" applyBorder="1"/>
    <xf numFmtId="166" fontId="2" fillId="0" borderId="7" xfId="1" applyNumberFormat="1" applyFont="1" applyBorder="1"/>
    <xf numFmtId="166" fontId="0" fillId="0" borderId="44" xfId="1" applyNumberFormat="1" applyFont="1" applyBorder="1"/>
    <xf numFmtId="44" fontId="15" fillId="4" borderId="26" xfId="3" applyNumberFormat="1" applyFont="1" applyFill="1" applyBorder="1" applyAlignment="1">
      <alignment horizontal="center"/>
    </xf>
    <xf numFmtId="44" fontId="15" fillId="4" borderId="27" xfId="3" applyNumberFormat="1" applyFont="1" applyFill="1" applyBorder="1"/>
    <xf numFmtId="44" fontId="15" fillId="4" borderId="28" xfId="3" applyNumberFormat="1" applyFont="1" applyFill="1" applyBorder="1"/>
    <xf numFmtId="44" fontId="15" fillId="4" borderId="3" xfId="3" applyNumberFormat="1" applyFont="1" applyFill="1" applyBorder="1" applyAlignment="1">
      <alignment horizontal="center"/>
    </xf>
    <xf numFmtId="44" fontId="15" fillId="4" borderId="1" xfId="3" applyNumberFormat="1" applyFont="1" applyFill="1" applyBorder="1"/>
    <xf numFmtId="44" fontId="15" fillId="4" borderId="17" xfId="3" applyNumberFormat="1" applyFont="1" applyFill="1" applyBorder="1" applyAlignment="1">
      <alignment horizontal="center"/>
    </xf>
    <xf numFmtId="44" fontId="15" fillId="4" borderId="18" xfId="3" applyNumberFormat="1" applyFont="1" applyFill="1" applyBorder="1"/>
    <xf numFmtId="167" fontId="11" fillId="5" borderId="26" xfId="2" applyNumberFormat="1" applyFont="1" applyFill="1" applyBorder="1" applyAlignment="1" applyProtection="1">
      <alignment wrapText="1"/>
      <protection locked="0"/>
    </xf>
    <xf numFmtId="165" fontId="11" fillId="5" borderId="27" xfId="2" applyNumberFormat="1" applyFont="1" applyFill="1" applyBorder="1" applyProtection="1">
      <protection locked="0"/>
    </xf>
    <xf numFmtId="165" fontId="11" fillId="5" borderId="28" xfId="2" applyNumberFormat="1" applyFont="1" applyFill="1" applyBorder="1" applyProtection="1">
      <protection locked="0"/>
    </xf>
    <xf numFmtId="0" fontId="11" fillId="5" borderId="26" xfId="2" applyFont="1" applyFill="1" applyBorder="1" applyAlignment="1" applyProtection="1">
      <alignment wrapText="1"/>
      <protection locked="0"/>
    </xf>
    <xf numFmtId="0" fontId="11" fillId="5" borderId="28" xfId="2" applyFont="1" applyFill="1" applyBorder="1" applyAlignment="1" applyProtection="1">
      <alignment wrapText="1"/>
      <protection locked="0"/>
    </xf>
    <xf numFmtId="0" fontId="11" fillId="5" borderId="29" xfId="2" applyFont="1" applyFill="1" applyBorder="1" applyAlignment="1" applyProtection="1">
      <alignment wrapText="1"/>
      <protection locked="0"/>
    </xf>
    <xf numFmtId="0" fontId="11" fillId="5" borderId="35" xfId="2" applyFont="1" applyFill="1" applyBorder="1" applyAlignment="1" applyProtection="1">
      <alignment wrapText="1"/>
      <protection locked="0"/>
    </xf>
    <xf numFmtId="44" fontId="11" fillId="5" borderId="28" xfId="1" applyFont="1" applyFill="1" applyBorder="1" applyAlignment="1" applyProtection="1">
      <alignment wrapText="1"/>
      <protection locked="0"/>
    </xf>
    <xf numFmtId="165" fontId="11" fillId="5" borderId="1" xfId="2" applyNumberFormat="1" applyFont="1" applyFill="1" applyBorder="1" applyProtection="1">
      <protection locked="0"/>
    </xf>
    <xf numFmtId="165" fontId="11" fillId="5" borderId="4" xfId="2" applyNumberFormat="1" applyFont="1" applyFill="1" applyBorder="1" applyProtection="1">
      <protection locked="0"/>
    </xf>
    <xf numFmtId="0" fontId="11" fillId="5" borderId="3" xfId="2" applyFont="1" applyFill="1" applyBorder="1" applyAlignment="1" applyProtection="1">
      <alignment wrapText="1"/>
      <protection locked="0"/>
    </xf>
    <xf numFmtId="0" fontId="11" fillId="5" borderId="4" xfId="2" applyFont="1" applyFill="1" applyBorder="1" applyAlignment="1" applyProtection="1">
      <alignment wrapText="1"/>
      <protection locked="0"/>
    </xf>
    <xf numFmtId="0" fontId="11" fillId="5" borderId="21" xfId="2" applyFont="1" applyFill="1" applyBorder="1" applyAlignment="1" applyProtection="1">
      <alignment wrapText="1"/>
      <protection locked="0"/>
    </xf>
    <xf numFmtId="0" fontId="11" fillId="5" borderId="30" xfId="2" applyFont="1" applyFill="1" applyBorder="1" applyAlignment="1" applyProtection="1">
      <alignment wrapText="1"/>
      <protection locked="0"/>
    </xf>
    <xf numFmtId="44" fontId="11" fillId="5" borderId="4" xfId="1" applyFont="1" applyFill="1" applyBorder="1" applyAlignment="1" applyProtection="1">
      <alignment wrapText="1"/>
      <protection locked="0"/>
    </xf>
    <xf numFmtId="167" fontId="11" fillId="5" borderId="17" xfId="2" applyNumberFormat="1" applyFont="1" applyFill="1" applyBorder="1" applyAlignment="1" applyProtection="1">
      <alignment wrapText="1"/>
      <protection locked="0"/>
    </xf>
    <xf numFmtId="165" fontId="11" fillId="5" borderId="18" xfId="2" applyNumberFormat="1" applyFont="1" applyFill="1" applyBorder="1" applyProtection="1">
      <protection locked="0"/>
    </xf>
    <xf numFmtId="165" fontId="11" fillId="5" borderId="19" xfId="2" applyNumberFormat="1" applyFont="1" applyFill="1" applyBorder="1" applyProtection="1">
      <protection locked="0"/>
    </xf>
    <xf numFmtId="0" fontId="11" fillId="5" borderId="17" xfId="2" applyFont="1" applyFill="1" applyBorder="1" applyAlignment="1" applyProtection="1">
      <alignment wrapText="1"/>
      <protection locked="0"/>
    </xf>
    <xf numFmtId="0" fontId="11" fillId="5" borderId="19" xfId="2" applyFont="1" applyFill="1" applyBorder="1" applyAlignment="1" applyProtection="1">
      <alignment wrapText="1"/>
      <protection locked="0"/>
    </xf>
    <xf numFmtId="0" fontId="11" fillId="5" borderId="22" xfId="2" applyFont="1" applyFill="1" applyBorder="1" applyAlignment="1" applyProtection="1">
      <alignment wrapText="1"/>
      <protection locked="0"/>
    </xf>
    <xf numFmtId="0" fontId="11" fillId="5" borderId="31" xfId="2" applyFont="1" applyFill="1" applyBorder="1" applyAlignment="1" applyProtection="1">
      <alignment wrapText="1"/>
      <protection locked="0"/>
    </xf>
    <xf numFmtId="44" fontId="11" fillId="5" borderId="19" xfId="1" applyFont="1" applyFill="1" applyBorder="1" applyAlignment="1" applyProtection="1">
      <alignment wrapText="1"/>
      <protection locked="0"/>
    </xf>
    <xf numFmtId="164" fontId="14" fillId="5" borderId="2" xfId="2" applyNumberFormat="1" applyFont="1" applyFill="1" applyBorder="1" applyAlignment="1" applyProtection="1">
      <alignment horizontal="left"/>
      <protection locked="0"/>
    </xf>
    <xf numFmtId="0" fontId="1" fillId="0" borderId="23" xfId="0" applyFont="1" applyBorder="1"/>
    <xf numFmtId="0" fontId="0" fillId="0" borderId="24" xfId="0" applyBorder="1"/>
    <xf numFmtId="166" fontId="0" fillId="0" borderId="24" xfId="1" applyNumberFormat="1" applyFont="1" applyBorder="1"/>
    <xf numFmtId="166" fontId="2" fillId="0" borderId="24" xfId="1" applyNumberFormat="1" applyFont="1" applyBorder="1"/>
    <xf numFmtId="166" fontId="0" fillId="0" borderId="25" xfId="1" applyNumberFormat="1" applyFont="1" applyBorder="1"/>
    <xf numFmtId="0" fontId="1" fillId="0" borderId="16" xfId="0" applyFont="1" applyBorder="1"/>
    <xf numFmtId="0" fontId="16" fillId="0" borderId="15" xfId="0" applyFont="1" applyBorder="1" applyAlignment="1">
      <alignment vertical="center" wrapText="1"/>
    </xf>
    <xf numFmtId="0" fontId="16" fillId="0" borderId="15" xfId="0" applyFont="1" applyFill="1" applyBorder="1" applyAlignment="1">
      <alignment vertical="center" wrapText="1"/>
    </xf>
    <xf numFmtId="49" fontId="16" fillId="0" borderId="15" xfId="0" applyNumberFormat="1" applyFont="1" applyBorder="1" applyAlignment="1">
      <alignment vertical="center" wrapText="1"/>
    </xf>
    <xf numFmtId="0" fontId="17" fillId="0" borderId="15" xfId="0" applyFont="1" applyBorder="1" applyAlignment="1">
      <alignment vertical="center" wrapText="1"/>
    </xf>
    <xf numFmtId="49" fontId="16" fillId="0" borderId="15" xfId="0" applyNumberFormat="1" applyFont="1" applyBorder="1" applyAlignment="1">
      <alignment horizontal="left" vertical="center"/>
    </xf>
    <xf numFmtId="0" fontId="16" fillId="0" borderId="16" xfId="0" applyFont="1" applyBorder="1" applyAlignment="1">
      <alignment vertical="center" wrapText="1"/>
    </xf>
    <xf numFmtId="168" fontId="8" fillId="0" borderId="24" xfId="1" applyNumberFormat="1" applyFont="1" applyBorder="1"/>
    <xf numFmtId="0" fontId="1" fillId="0" borderId="0" xfId="0" applyFont="1" applyBorder="1"/>
    <xf numFmtId="168" fontId="0" fillId="0" borderId="0" xfId="1" applyNumberFormat="1" applyFont="1" applyBorder="1"/>
    <xf numFmtId="168" fontId="1" fillId="0" borderId="0" xfId="1" applyNumberFormat="1" applyFont="1" applyBorder="1"/>
    <xf numFmtId="0" fontId="1" fillId="0" borderId="7" xfId="0" applyFont="1" applyBorder="1"/>
    <xf numFmtId="168" fontId="0" fillId="0" borderId="7" xfId="1" applyNumberFormat="1" applyFont="1" applyBorder="1"/>
    <xf numFmtId="168" fontId="1" fillId="0" borderId="7" xfId="1" applyNumberFormat="1" applyFont="1" applyBorder="1"/>
    <xf numFmtId="168" fontId="0" fillId="0" borderId="0" xfId="1" applyNumberFormat="1" applyFont="1"/>
    <xf numFmtId="0" fontId="0" fillId="4" borderId="0" xfId="0" applyFill="1" applyAlignment="1">
      <alignment horizontal="centerContinuous"/>
    </xf>
    <xf numFmtId="0" fontId="8" fillId="4" borderId="0" xfId="0" applyFont="1" applyFill="1" applyAlignment="1">
      <alignment horizontal="centerContinuous"/>
    </xf>
    <xf numFmtId="168" fontId="8" fillId="6" borderId="24" xfId="1" applyNumberFormat="1" applyFont="1" applyFill="1" applyBorder="1"/>
    <xf numFmtId="168" fontId="0" fillId="6" borderId="0" xfId="1" applyNumberFormat="1" applyFont="1" applyFill="1" applyBorder="1"/>
    <xf numFmtId="168" fontId="0" fillId="6" borderId="7" xfId="1" applyNumberFormat="1" applyFont="1" applyFill="1" applyBorder="1"/>
    <xf numFmtId="166" fontId="8" fillId="6" borderId="25" xfId="1" applyNumberFormat="1" applyFont="1" applyFill="1" applyBorder="1"/>
    <xf numFmtId="166" fontId="0" fillId="6" borderId="14" xfId="1" applyNumberFormat="1" applyFont="1" applyFill="1" applyBorder="1"/>
    <xf numFmtId="166" fontId="0" fillId="6" borderId="44" xfId="1" applyNumberFormat="1" applyFont="1" applyFill="1" applyBorder="1"/>
    <xf numFmtId="166" fontId="8" fillId="6" borderId="10" xfId="1" applyNumberFormat="1" applyFont="1" applyFill="1" applyBorder="1"/>
    <xf numFmtId="166" fontId="0" fillId="6" borderId="24" xfId="1" applyNumberFormat="1" applyFont="1" applyFill="1" applyBorder="1"/>
    <xf numFmtId="166" fontId="0" fillId="6" borderId="0" xfId="1" applyNumberFormat="1" applyFont="1" applyFill="1" applyBorder="1"/>
    <xf numFmtId="166" fontId="0" fillId="6" borderId="7" xfId="1" applyNumberFormat="1" applyFont="1" applyFill="1" applyBorder="1"/>
    <xf numFmtId="166" fontId="2" fillId="6" borderId="24" xfId="1" applyNumberFormat="1" applyFont="1" applyFill="1" applyBorder="1"/>
    <xf numFmtId="166" fontId="2" fillId="6" borderId="0" xfId="1" applyNumberFormat="1" applyFont="1" applyFill="1" applyBorder="1"/>
    <xf numFmtId="0" fontId="1" fillId="4" borderId="5" xfId="0" applyFont="1" applyFill="1" applyBorder="1" applyAlignment="1" applyProtection="1">
      <alignment horizontal="center"/>
    </xf>
    <xf numFmtId="0" fontId="0" fillId="4" borderId="5" xfId="0" applyFill="1" applyBorder="1" applyAlignment="1" applyProtection="1">
      <alignment horizontal="center"/>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8" fillId="4" borderId="23" xfId="0" applyFont="1" applyFill="1" applyBorder="1" applyAlignment="1">
      <alignment horizontal="center" wrapText="1"/>
    </xf>
    <xf numFmtId="0" fontId="8" fillId="4" borderId="25" xfId="0" applyFont="1" applyFill="1" applyBorder="1" applyAlignment="1">
      <alignment horizontal="center" wrapText="1"/>
    </xf>
    <xf numFmtId="0" fontId="14" fillId="5" borderId="2" xfId="2" applyFont="1" applyFill="1" applyBorder="1" applyAlignment="1" applyProtection="1">
      <alignment horizontal="left"/>
      <protection locked="0"/>
    </xf>
    <xf numFmtId="0" fontId="14" fillId="5" borderId="0" xfId="2" applyFont="1" applyFill="1" applyBorder="1" applyAlignment="1" applyProtection="1">
      <alignment horizontal="left"/>
      <protection locked="0"/>
    </xf>
    <xf numFmtId="0" fontId="14" fillId="5" borderId="2" xfId="2" applyFont="1" applyFill="1" applyBorder="1" applyAlignment="1" applyProtection="1">
      <alignment horizontal="left" vertical="center" wrapText="1"/>
      <protection locked="0"/>
    </xf>
    <xf numFmtId="0" fontId="14" fillId="5" borderId="0" xfId="2" applyFont="1" applyFill="1" applyBorder="1" applyAlignment="1" applyProtection="1">
      <alignment horizontal="left" vertical="center" wrapText="1"/>
      <protection locked="0"/>
    </xf>
    <xf numFmtId="0" fontId="8" fillId="4" borderId="24" xfId="0" applyFont="1" applyFill="1" applyBorder="1" applyAlignment="1">
      <alignment horizontal="center" wrapText="1"/>
    </xf>
    <xf numFmtId="0" fontId="14" fillId="5" borderId="0" xfId="2" applyFont="1" applyFill="1" applyBorder="1" applyAlignment="1" applyProtection="1">
      <alignment horizontal="right" wrapText="1"/>
      <protection locked="0"/>
    </xf>
    <xf numFmtId="0" fontId="14" fillId="5" borderId="0" xfId="2" applyFont="1" applyFill="1" applyBorder="1" applyAlignment="1" applyProtection="1">
      <alignment horizontal="left" wrapText="1"/>
      <protection locked="0"/>
    </xf>
    <xf numFmtId="0" fontId="8" fillId="4" borderId="0" xfId="0" applyFont="1" applyFill="1" applyBorder="1" applyAlignment="1">
      <alignment horizontal="left"/>
    </xf>
    <xf numFmtId="0" fontId="3" fillId="4" borderId="0" xfId="0" applyFont="1" applyFill="1" applyBorder="1" applyAlignment="1">
      <alignment horizontal="center" vertical="top" wrapText="1"/>
    </xf>
    <xf numFmtId="0" fontId="12" fillId="4" borderId="0" xfId="0" applyFont="1" applyFill="1" applyBorder="1" applyAlignment="1">
      <alignment horizontal="center" wrapText="1"/>
    </xf>
    <xf numFmtId="0" fontId="13" fillId="4" borderId="24" xfId="0" applyFont="1" applyFill="1" applyBorder="1" applyAlignment="1">
      <alignment horizontal="center" wrapText="1"/>
    </xf>
    <xf numFmtId="0" fontId="8" fillId="4" borderId="33" xfId="0" applyFont="1" applyFill="1" applyBorder="1" applyAlignment="1">
      <alignment horizontal="center" textRotation="90" wrapText="1"/>
    </xf>
    <xf numFmtId="0" fontId="8" fillId="4" borderId="38" xfId="0" applyFont="1" applyFill="1" applyBorder="1" applyAlignment="1">
      <alignment horizontal="center" textRotation="90" wrapText="1"/>
    </xf>
    <xf numFmtId="0" fontId="8" fillId="4" borderId="37" xfId="0" applyFont="1" applyFill="1" applyBorder="1" applyAlignment="1">
      <alignment horizontal="center" textRotation="90" wrapText="1"/>
    </xf>
    <xf numFmtId="0" fontId="8" fillId="4" borderId="39" xfId="0" applyFont="1" applyFill="1" applyBorder="1" applyAlignment="1">
      <alignment horizontal="center" textRotation="90" wrapText="1"/>
    </xf>
    <xf numFmtId="0" fontId="8" fillId="4" borderId="34" xfId="0" applyFont="1" applyFill="1" applyBorder="1" applyAlignment="1">
      <alignment horizontal="center" textRotation="90" wrapText="1"/>
    </xf>
    <xf numFmtId="0" fontId="8" fillId="4" borderId="40" xfId="0" applyFont="1" applyFill="1" applyBorder="1" applyAlignment="1">
      <alignment horizontal="center" textRotation="90" wrapText="1"/>
    </xf>
    <xf numFmtId="0" fontId="2" fillId="4" borderId="6" xfId="0" applyFont="1" applyFill="1" applyBorder="1" applyAlignment="1" applyProtection="1">
      <alignment horizontal="center"/>
    </xf>
    <xf numFmtId="0" fontId="0" fillId="4" borderId="6" xfId="0" applyFill="1" applyBorder="1" applyAlignment="1" applyProtection="1">
      <alignment horizontal="center"/>
    </xf>
    <xf numFmtId="0" fontId="1" fillId="4" borderId="0" xfId="0" applyFont="1" applyFill="1" applyAlignment="1" applyProtection="1">
      <alignment horizontal="center"/>
    </xf>
    <xf numFmtId="0" fontId="0" fillId="4" borderId="0" xfId="0" applyFill="1" applyAlignment="1" applyProtection="1">
      <alignment horizontal="center"/>
    </xf>
    <xf numFmtId="0" fontId="0" fillId="4" borderId="5" xfId="0"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applyAlignment="1">
      <alignment horizontal="center"/>
    </xf>
    <xf numFmtId="0" fontId="9" fillId="4" borderId="34" xfId="0" applyFont="1" applyFill="1" applyBorder="1" applyAlignment="1">
      <alignment horizontal="center" wrapText="1"/>
    </xf>
    <xf numFmtId="0" fontId="9" fillId="4" borderId="40" xfId="0" applyFont="1" applyFill="1" applyBorder="1" applyAlignment="1">
      <alignment horizontal="center" wrapText="1"/>
    </xf>
    <xf numFmtId="0" fontId="8" fillId="4" borderId="32" xfId="0" applyFont="1" applyFill="1" applyBorder="1" applyAlignment="1">
      <alignment horizontal="left" wrapText="1"/>
    </xf>
    <xf numFmtId="0" fontId="8" fillId="4" borderId="41" xfId="0" applyFont="1" applyFill="1" applyBorder="1" applyAlignment="1">
      <alignment horizontal="left" wrapText="1"/>
    </xf>
    <xf numFmtId="0" fontId="9" fillId="4" borderId="37" xfId="0" applyFont="1" applyFill="1" applyBorder="1" applyAlignment="1">
      <alignment horizontal="center"/>
    </xf>
    <xf numFmtId="0" fontId="9" fillId="4" borderId="39" xfId="0" applyFont="1" applyFill="1" applyBorder="1" applyAlignment="1">
      <alignment horizontal="center"/>
    </xf>
    <xf numFmtId="0" fontId="9" fillId="4" borderId="33" xfId="0" applyFont="1" applyFill="1" applyBorder="1" applyAlignment="1">
      <alignment horizontal="center"/>
    </xf>
    <xf numFmtId="0" fontId="9" fillId="4" borderId="38" xfId="0" applyFont="1" applyFill="1" applyBorder="1" applyAlignment="1">
      <alignment horizontal="center"/>
    </xf>
    <xf numFmtId="0" fontId="8" fillId="4" borderId="33" xfId="0" applyFont="1" applyFill="1" applyBorder="1" applyAlignment="1">
      <alignment horizontal="left" wrapText="1"/>
    </xf>
    <xf numFmtId="0" fontId="8" fillId="4" borderId="38" xfId="0" applyFont="1" applyFill="1" applyBorder="1" applyAlignment="1">
      <alignment horizontal="left" wrapText="1"/>
    </xf>
    <xf numFmtId="0" fontId="8" fillId="4" borderId="34" xfId="0" applyFont="1" applyFill="1" applyBorder="1" applyAlignment="1">
      <alignment horizontal="left"/>
    </xf>
    <xf numFmtId="0" fontId="8" fillId="4" borderId="40" xfId="0" applyFont="1" applyFill="1" applyBorder="1" applyAlignment="1">
      <alignment horizontal="left"/>
    </xf>
  </cellXfs>
  <cellStyles count="4">
    <cellStyle name="Berechnung" xfId="3" builtinId="22"/>
    <cellStyle name="Eingabe" xfId="2" builtinId="20"/>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291353</xdr:colOff>
      <xdr:row>0</xdr:row>
      <xdr:rowOff>52667</xdr:rowOff>
    </xdr:from>
    <xdr:to>
      <xdr:col>12</xdr:col>
      <xdr:colOff>709651</xdr:colOff>
      <xdr:row>4</xdr:row>
      <xdr:rowOff>194298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3059" y="52667"/>
          <a:ext cx="1135475" cy="1015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N103"/>
  <sheetViews>
    <sheetView showZeros="0" tabSelected="1" zoomScaleNormal="100" workbookViewId="0">
      <selection activeCell="G3" sqref="G3"/>
    </sheetView>
  </sheetViews>
  <sheetFormatPr baseColWidth="10" defaultColWidth="7.7109375" defaultRowHeight="12.75" x14ac:dyDescent="0.2"/>
  <cols>
    <col min="1" max="1" width="15.28515625" style="4" customWidth="1"/>
    <col min="2" max="3" width="10.7109375" style="4" customWidth="1"/>
    <col min="4" max="4" width="11.140625" style="4" customWidth="1"/>
    <col min="5" max="5" width="41.140625" style="4" customWidth="1"/>
    <col min="6" max="6" width="24.7109375" style="4" customWidth="1"/>
    <col min="7" max="7" width="36.7109375" style="4" customWidth="1"/>
    <col min="8" max="9" width="11.28515625" style="4" customWidth="1"/>
    <col min="10" max="10" width="9.5703125" style="4" hidden="1" customWidth="1"/>
    <col min="11" max="12" width="10.7109375" style="4" customWidth="1"/>
    <col min="13" max="13" width="11.7109375" style="5" customWidth="1"/>
    <col min="14" max="14" width="17" style="5" customWidth="1"/>
    <col min="15" max="16384" width="7.7109375" style="4"/>
  </cols>
  <sheetData>
    <row r="1" spans="1:14" ht="20.25" x14ac:dyDescent="0.3">
      <c r="A1" s="6" t="s">
        <v>284</v>
      </c>
      <c r="D1" s="51"/>
      <c r="H1" s="126"/>
      <c r="I1" s="127" t="s">
        <v>319</v>
      </c>
      <c r="J1" s="127"/>
      <c r="K1" s="127"/>
    </row>
    <row r="2" spans="1:14" ht="6" customHeight="1" x14ac:dyDescent="0.2">
      <c r="K2" s="51"/>
    </row>
    <row r="3" spans="1:14" ht="36" customHeight="1" x14ac:dyDescent="0.2">
      <c r="A3" s="33" t="s">
        <v>301</v>
      </c>
      <c r="B3" s="147"/>
      <c r="C3" s="148"/>
      <c r="D3" s="148"/>
      <c r="E3" s="148"/>
      <c r="F3" s="52" t="s">
        <v>32</v>
      </c>
      <c r="G3" s="105"/>
      <c r="H3" s="32"/>
      <c r="I3" s="155" t="s">
        <v>35</v>
      </c>
      <c r="J3" s="155"/>
      <c r="K3" s="155"/>
      <c r="L3" s="7"/>
      <c r="M3" s="7"/>
      <c r="N3" s="4"/>
    </row>
    <row r="4" spans="1:14" ht="6" customHeight="1" x14ac:dyDescent="0.2">
      <c r="A4" s="32"/>
      <c r="B4" s="10"/>
      <c r="C4" s="11"/>
      <c r="D4" s="7"/>
      <c r="I4" s="155"/>
      <c r="J4" s="155"/>
      <c r="K4" s="155"/>
      <c r="M4" s="4"/>
    </row>
    <row r="5" spans="1:14" ht="36" customHeight="1" x14ac:dyDescent="0.2">
      <c r="A5" s="40" t="s">
        <v>302</v>
      </c>
      <c r="B5" s="149"/>
      <c r="C5" s="150"/>
      <c r="D5" s="150"/>
      <c r="E5" s="150"/>
      <c r="G5" s="49"/>
      <c r="H5" s="49"/>
      <c r="I5" s="155"/>
      <c r="J5" s="155"/>
      <c r="K5" s="155"/>
      <c r="L5" s="49"/>
      <c r="M5" s="4"/>
      <c r="N5" s="4"/>
    </row>
    <row r="6" spans="1:14" ht="6" customHeight="1" x14ac:dyDescent="0.2">
      <c r="A6" s="154"/>
      <c r="B6" s="154"/>
      <c r="C6" s="154"/>
      <c r="D6" s="154"/>
      <c r="F6" s="31"/>
      <c r="G6" s="7"/>
      <c r="H6" s="7"/>
      <c r="I6" s="7"/>
      <c r="J6" s="7"/>
      <c r="K6" s="49"/>
      <c r="L6" s="49"/>
      <c r="M6" s="49"/>
      <c r="N6" s="7"/>
    </row>
    <row r="7" spans="1:14" ht="36" customHeight="1" x14ac:dyDescent="0.2">
      <c r="A7" s="33" t="s">
        <v>283</v>
      </c>
      <c r="B7" s="152"/>
      <c r="C7" s="152"/>
      <c r="D7" s="152"/>
      <c r="E7" s="152"/>
      <c r="F7" s="153"/>
      <c r="G7" s="153"/>
      <c r="H7" s="156"/>
      <c r="I7" s="156"/>
      <c r="J7" s="54"/>
      <c r="K7" s="54"/>
      <c r="L7" s="54"/>
      <c r="M7" s="49"/>
      <c r="N7" s="7"/>
    </row>
    <row r="8" spans="1:14" ht="6" customHeight="1" thickBot="1" x14ac:dyDescent="0.25">
      <c r="A8" s="10"/>
      <c r="B8" s="11"/>
      <c r="C8" s="11"/>
      <c r="D8" s="11"/>
      <c r="E8" s="7"/>
      <c r="F8" s="7"/>
      <c r="G8" s="7"/>
      <c r="H8" s="7"/>
      <c r="I8" s="7"/>
      <c r="J8" s="7"/>
      <c r="K8" s="7"/>
      <c r="L8" s="7"/>
      <c r="M8" s="7"/>
      <c r="N8" s="7"/>
    </row>
    <row r="9" spans="1:14" ht="13.5" thickBot="1" x14ac:dyDescent="0.25">
      <c r="A9" s="142" t="s">
        <v>275</v>
      </c>
      <c r="B9" s="143"/>
      <c r="C9" s="143"/>
      <c r="D9" s="144"/>
      <c r="E9" s="142" t="s">
        <v>38</v>
      </c>
      <c r="F9" s="143"/>
      <c r="G9" s="144"/>
      <c r="H9" s="145" t="s">
        <v>281</v>
      </c>
      <c r="I9" s="146"/>
      <c r="J9" s="28"/>
      <c r="K9" s="145" t="s">
        <v>282</v>
      </c>
      <c r="L9" s="151"/>
      <c r="M9" s="146"/>
      <c r="N9" s="7"/>
    </row>
    <row r="10" spans="1:14" ht="37.5" customHeight="1" thickBot="1" x14ac:dyDescent="0.25">
      <c r="A10" s="177" t="s">
        <v>4</v>
      </c>
      <c r="B10" s="175" t="s">
        <v>36</v>
      </c>
      <c r="C10" s="175" t="s">
        <v>37</v>
      </c>
      <c r="D10" s="171" t="s">
        <v>303</v>
      </c>
      <c r="E10" s="179" t="s">
        <v>305</v>
      </c>
      <c r="F10" s="181" t="s">
        <v>11</v>
      </c>
      <c r="G10" s="173" t="s">
        <v>306</v>
      </c>
      <c r="H10" s="157" t="s">
        <v>307</v>
      </c>
      <c r="I10" s="157"/>
      <c r="J10" s="56"/>
      <c r="K10" s="158" t="s">
        <v>279</v>
      </c>
      <c r="L10" s="160" t="s">
        <v>280</v>
      </c>
      <c r="M10" s="162" t="s">
        <v>31</v>
      </c>
      <c r="N10" s="7"/>
    </row>
    <row r="11" spans="1:14" ht="41.25" customHeight="1" thickBot="1" x14ac:dyDescent="0.25">
      <c r="A11" s="178"/>
      <c r="B11" s="176"/>
      <c r="C11" s="176"/>
      <c r="D11" s="172"/>
      <c r="E11" s="180"/>
      <c r="F11" s="182"/>
      <c r="G11" s="174"/>
      <c r="H11" s="57" t="s">
        <v>308</v>
      </c>
      <c r="I11" s="58" t="s">
        <v>312</v>
      </c>
      <c r="J11" s="59" t="s">
        <v>278</v>
      </c>
      <c r="K11" s="159"/>
      <c r="L11" s="161"/>
      <c r="M11" s="163"/>
      <c r="N11" s="4"/>
    </row>
    <row r="12" spans="1:14" ht="45" customHeight="1" x14ac:dyDescent="0.25">
      <c r="A12" s="82"/>
      <c r="B12" s="83"/>
      <c r="C12" s="83"/>
      <c r="D12" s="84"/>
      <c r="E12" s="85"/>
      <c r="F12" s="86"/>
      <c r="G12" s="87"/>
      <c r="H12" s="88"/>
      <c r="I12" s="89"/>
      <c r="J12" s="55">
        <f>ROUND(IF(AND(H12&lt;=5,I12=""),MIN(11,I12*1),MIN(H12*0.3+I12,11)),2)</f>
        <v>0</v>
      </c>
      <c r="K12" s="75">
        <f t="array" ref="K12">IF(ISNA(INDEX(Datentabelle!A:O,MATCH(E12&amp;F12,Datentabelle!A:A&amp;Datentabelle!B:B,0),MATCH($B$5,Datentabelle!$A$1:$O$1,0))),0,INDEX(Datentabelle!A:O,MATCH(E12&amp;F12,Datentabelle!A:A&amp;Datentabelle!B:B,0),MATCH($B$5,Datentabelle!$A$1:$O$1,0)))</f>
        <v>0</v>
      </c>
      <c r="L12" s="76">
        <f t="array" ref="L12">IF(ISNA(INDEX(Datentabelle!T:AG,MATCH(Stundennachweis_Abrechnung!G12,Datentabelle!T:T,0),MATCH(Stundennachweis_Abrechnung!$B$5,Datentabelle!$T$1:$AG$1,0))),0,INDEX(Datentabelle!T:AG,MATCH(Stundennachweis_Abrechnung!G12,Datentabelle!T:T,0),MATCH(Stundennachweis_Abrechnung!$B$5,Datentabelle!$T$1:$AG$1,0)))</f>
        <v>0</v>
      </c>
      <c r="M12" s="77">
        <f>ROUND(K12+IF(G12='Drop Down'!$E$14,L12*((D12-INT(D12))*24),Stundennachweis_Abrechnung!L12),2)</f>
        <v>0</v>
      </c>
      <c r="N12" s="4"/>
    </row>
    <row r="13" spans="1:14" ht="45" customHeight="1" x14ac:dyDescent="0.25">
      <c r="A13" s="82"/>
      <c r="B13" s="90"/>
      <c r="C13" s="90"/>
      <c r="D13" s="91"/>
      <c r="E13" s="92"/>
      <c r="F13" s="93"/>
      <c r="G13" s="94"/>
      <c r="H13" s="95"/>
      <c r="I13" s="96"/>
      <c r="J13" s="55">
        <f t="shared" ref="J13:J22" si="0">ROUND(IF(AND(H13&lt;=5,I13=""),MIN(11,I13*1),MIN(H13*0.3+I13,11)),2)</f>
        <v>0</v>
      </c>
      <c r="K13" s="78">
        <f t="array" ref="K13">IF(ISNA(INDEX(Datentabelle!A:O,MATCH(E13&amp;F13,Datentabelle!A:A&amp;Datentabelle!B:B,0),MATCH($B$5,Datentabelle!$A$1:$O$1,0))),0,INDEX(Datentabelle!A:O,MATCH(E13&amp;F13,Datentabelle!A:A&amp;Datentabelle!B:B,0),MATCH($B$5,Datentabelle!$A$1:$O$1,0)))</f>
        <v>0</v>
      </c>
      <c r="L13" s="79">
        <f t="array" ref="L13">IF(ISNA(INDEX(Datentabelle!T:AG,MATCH(Stundennachweis_Abrechnung!G13,Datentabelle!T:T,0),MATCH(Stundennachweis_Abrechnung!$B$5,Datentabelle!$T$1:$AG$1,0))),0,INDEX(Datentabelle!T:AG,MATCH(Stundennachweis_Abrechnung!G13,Datentabelle!T:T,0),MATCH(Stundennachweis_Abrechnung!$B$5,Datentabelle!$T$1:$AG$1,0)))</f>
        <v>0</v>
      </c>
      <c r="M13" s="77">
        <f>ROUND(K13+IF(G13='Drop Down'!$E$14,L13*((D13-INT(D13))*24),Stundennachweis_Abrechnung!L13),2)</f>
        <v>0</v>
      </c>
      <c r="N13" s="4"/>
    </row>
    <row r="14" spans="1:14" ht="45" customHeight="1" x14ac:dyDescent="0.25">
      <c r="A14" s="82"/>
      <c r="B14" s="90"/>
      <c r="C14" s="90"/>
      <c r="D14" s="91"/>
      <c r="E14" s="92"/>
      <c r="F14" s="93"/>
      <c r="G14" s="94"/>
      <c r="H14" s="95"/>
      <c r="I14" s="96"/>
      <c r="J14" s="55">
        <f t="shared" si="0"/>
        <v>0</v>
      </c>
      <c r="K14" s="78">
        <f t="array" ref="K14">IF(ISNA(INDEX(Datentabelle!A:O,MATCH(E14&amp;F14,Datentabelle!A:A&amp;Datentabelle!B:B,0),MATCH($B$5,Datentabelle!$A$1:$O$1,0))),0,INDEX(Datentabelle!A:O,MATCH(E14&amp;F14,Datentabelle!A:A&amp;Datentabelle!B:B,0),MATCH($B$5,Datentabelle!$A$1:$O$1,0)))</f>
        <v>0</v>
      </c>
      <c r="L14" s="79">
        <f t="array" ref="L14">IF(ISNA(INDEX(Datentabelle!T:AG,MATCH(Stundennachweis_Abrechnung!G14,Datentabelle!T:T,0),MATCH(Stundennachweis_Abrechnung!$B$5,Datentabelle!$T$1:$AG$1,0))),0,INDEX(Datentabelle!T:AG,MATCH(Stundennachweis_Abrechnung!G14,Datentabelle!T:T,0),MATCH(Stundennachweis_Abrechnung!$B$5,Datentabelle!$T$1:$AG$1,0)))</f>
        <v>0</v>
      </c>
      <c r="M14" s="77">
        <f>ROUND(K14+IF(G14='Drop Down'!$E$14,L14*((D14-INT(D14))*24),Stundennachweis_Abrechnung!L14),2)</f>
        <v>0</v>
      </c>
      <c r="N14" s="4"/>
    </row>
    <row r="15" spans="1:14" ht="45" customHeight="1" x14ac:dyDescent="0.25">
      <c r="A15" s="82"/>
      <c r="B15" s="90"/>
      <c r="C15" s="90"/>
      <c r="D15" s="91"/>
      <c r="E15" s="92"/>
      <c r="F15" s="93"/>
      <c r="G15" s="94"/>
      <c r="H15" s="95"/>
      <c r="I15" s="96"/>
      <c r="J15" s="55">
        <f t="shared" si="0"/>
        <v>0</v>
      </c>
      <c r="K15" s="78">
        <f t="array" ref="K15">IF(ISNA(INDEX(Datentabelle!A:O,MATCH(E15&amp;F15,Datentabelle!A:A&amp;Datentabelle!B:B,0),MATCH($B$5,Datentabelle!$A$1:$O$1,0))),0,INDEX(Datentabelle!A:O,MATCH(E15&amp;F15,Datentabelle!A:A&amp;Datentabelle!B:B,0),MATCH($B$5,Datentabelle!$A$1:$O$1,0)))</f>
        <v>0</v>
      </c>
      <c r="L15" s="79">
        <f t="array" ref="L15">IF(ISNA(INDEX(Datentabelle!T:AG,MATCH(Stundennachweis_Abrechnung!G15,Datentabelle!T:T,0),MATCH(Stundennachweis_Abrechnung!$B$5,Datentabelle!$T$1:$AG$1,0))),0,INDEX(Datentabelle!T:AG,MATCH(Stundennachweis_Abrechnung!G15,Datentabelle!T:T,0),MATCH(Stundennachweis_Abrechnung!$B$5,Datentabelle!$T$1:$AG$1,0)))</f>
        <v>0</v>
      </c>
      <c r="M15" s="77">
        <f>ROUND(K15+IF(G15='Drop Down'!$E$14,L15*((D15-INT(D15))*24),Stundennachweis_Abrechnung!L15),2)</f>
        <v>0</v>
      </c>
      <c r="N15" s="4"/>
    </row>
    <row r="16" spans="1:14" ht="45" customHeight="1" x14ac:dyDescent="0.25">
      <c r="A16" s="82"/>
      <c r="B16" s="90"/>
      <c r="C16" s="90"/>
      <c r="D16" s="91"/>
      <c r="E16" s="92"/>
      <c r="F16" s="93"/>
      <c r="G16" s="94"/>
      <c r="H16" s="95"/>
      <c r="I16" s="96"/>
      <c r="J16" s="55">
        <f t="shared" si="0"/>
        <v>0</v>
      </c>
      <c r="K16" s="78">
        <f t="array" ref="K16">IF(ISNA(INDEX(Datentabelle!A:O,MATCH(E16&amp;F16,Datentabelle!A:A&amp;Datentabelle!B:B,0),MATCH($B$5,Datentabelle!$A$1:$O$1,0))),0,INDEX(Datentabelle!A:O,MATCH(E16&amp;F16,Datentabelle!A:A&amp;Datentabelle!B:B,0),MATCH($B$5,Datentabelle!$A$1:$O$1,0)))</f>
        <v>0</v>
      </c>
      <c r="L16" s="79">
        <f t="array" ref="L16">IF(ISNA(INDEX(Datentabelle!T:AG,MATCH(Stundennachweis_Abrechnung!G16,Datentabelle!T:T,0),MATCH(Stundennachweis_Abrechnung!$B$5,Datentabelle!$T$1:$AG$1,0))),0,INDEX(Datentabelle!T:AG,MATCH(Stundennachweis_Abrechnung!G16,Datentabelle!T:T,0),MATCH(Stundennachweis_Abrechnung!$B$5,Datentabelle!$T$1:$AG$1,0)))</f>
        <v>0</v>
      </c>
      <c r="M16" s="77">
        <f>ROUND(K16+IF(G16='Drop Down'!$E$14,L16*((D16-INT(D16))*24),Stundennachweis_Abrechnung!L16),2)</f>
        <v>0</v>
      </c>
      <c r="N16" s="4"/>
    </row>
    <row r="17" spans="1:14" ht="45" customHeight="1" x14ac:dyDescent="0.25">
      <c r="A17" s="82"/>
      <c r="B17" s="90"/>
      <c r="C17" s="90"/>
      <c r="D17" s="91"/>
      <c r="E17" s="92"/>
      <c r="F17" s="93"/>
      <c r="G17" s="94"/>
      <c r="H17" s="95"/>
      <c r="I17" s="96"/>
      <c r="J17" s="55">
        <f t="shared" si="0"/>
        <v>0</v>
      </c>
      <c r="K17" s="78">
        <f t="array" ref="K17">IF(ISNA(INDEX(Datentabelle!A:O,MATCH(E17&amp;F17,Datentabelle!A:A&amp;Datentabelle!B:B,0),MATCH($B$5,Datentabelle!$A$1:$O$1,0))),0,INDEX(Datentabelle!A:O,MATCH(E17&amp;F17,Datentabelle!A:A&amp;Datentabelle!B:B,0),MATCH($B$5,Datentabelle!$A$1:$O$1,0)))</f>
        <v>0</v>
      </c>
      <c r="L17" s="79">
        <f t="array" ref="L17">IF(ISNA(INDEX(Datentabelle!T:AG,MATCH(Stundennachweis_Abrechnung!G17,Datentabelle!T:T,0),MATCH(Stundennachweis_Abrechnung!$B$5,Datentabelle!$T$1:$AG$1,0))),0,INDEX(Datentabelle!T:AG,MATCH(Stundennachweis_Abrechnung!G17,Datentabelle!T:T,0),MATCH(Stundennachweis_Abrechnung!$B$5,Datentabelle!$T$1:$AG$1,0)))</f>
        <v>0</v>
      </c>
      <c r="M17" s="77">
        <f>ROUND(K17+IF(G17='Drop Down'!$E$14,L17*((D17-INT(D17))*24),Stundennachweis_Abrechnung!L17),2)</f>
        <v>0</v>
      </c>
      <c r="N17" s="4"/>
    </row>
    <row r="18" spans="1:14" ht="45" customHeight="1" x14ac:dyDescent="0.25">
      <c r="A18" s="82"/>
      <c r="B18" s="90"/>
      <c r="C18" s="90"/>
      <c r="D18" s="91"/>
      <c r="E18" s="92"/>
      <c r="F18" s="93"/>
      <c r="G18" s="94"/>
      <c r="H18" s="95"/>
      <c r="I18" s="96"/>
      <c r="J18" s="55">
        <f t="shared" si="0"/>
        <v>0</v>
      </c>
      <c r="K18" s="78">
        <f t="array" ref="K18">IF(ISNA(INDEX(Datentabelle!A:O,MATCH(E18&amp;F18,Datentabelle!A:A&amp;Datentabelle!B:B,0),MATCH($B$5,Datentabelle!$A$1:$O$1,0))),0,INDEX(Datentabelle!A:O,MATCH(E18&amp;F18,Datentabelle!A:A&amp;Datentabelle!B:B,0),MATCH($B$5,Datentabelle!$A$1:$O$1,0)))</f>
        <v>0</v>
      </c>
      <c r="L18" s="79">
        <f t="array" ref="L18">IF(ISNA(INDEX(Datentabelle!T:AG,MATCH(Stundennachweis_Abrechnung!G18,Datentabelle!T:T,0),MATCH(Stundennachweis_Abrechnung!$B$5,Datentabelle!$T$1:$AG$1,0))),0,INDEX(Datentabelle!T:AG,MATCH(Stundennachweis_Abrechnung!G18,Datentabelle!T:T,0),MATCH(Stundennachweis_Abrechnung!$B$5,Datentabelle!$T$1:$AG$1,0)))</f>
        <v>0</v>
      </c>
      <c r="M18" s="77">
        <f>ROUND(K18+IF(G18='Drop Down'!$E$14,L18*((D18-INT(D18))*24),Stundennachweis_Abrechnung!L18),2)</f>
        <v>0</v>
      </c>
      <c r="N18" s="4"/>
    </row>
    <row r="19" spans="1:14" ht="45" customHeight="1" x14ac:dyDescent="0.25">
      <c r="A19" s="82"/>
      <c r="B19" s="90"/>
      <c r="C19" s="90" t="s">
        <v>34</v>
      </c>
      <c r="D19" s="91"/>
      <c r="E19" s="92"/>
      <c r="F19" s="93"/>
      <c r="G19" s="94"/>
      <c r="H19" s="95"/>
      <c r="I19" s="96"/>
      <c r="J19" s="55">
        <f t="shared" si="0"/>
        <v>0</v>
      </c>
      <c r="K19" s="78">
        <f t="array" ref="K19">IF(ISNA(INDEX(Datentabelle!A:O,MATCH(E19&amp;F19,Datentabelle!A:A&amp;Datentabelle!B:B,0),MATCH($B$5,Datentabelle!$A$1:$O$1,0))),0,INDEX(Datentabelle!A:O,MATCH(E19&amp;F19,Datentabelle!A:A&amp;Datentabelle!B:B,0),MATCH($B$5,Datentabelle!$A$1:$O$1,0)))</f>
        <v>0</v>
      </c>
      <c r="L19" s="79">
        <f t="array" ref="L19">IF(ISNA(INDEX(Datentabelle!T:AG,MATCH(Stundennachweis_Abrechnung!G19,Datentabelle!T:T,0),MATCH(Stundennachweis_Abrechnung!$B$5,Datentabelle!$T$1:$AG$1,0))),0,INDEX(Datentabelle!T:AG,MATCH(Stundennachweis_Abrechnung!G19,Datentabelle!T:T,0),MATCH(Stundennachweis_Abrechnung!$B$5,Datentabelle!$T$1:$AG$1,0)))</f>
        <v>0</v>
      </c>
      <c r="M19" s="77">
        <f>ROUND(K19+IF(G19='Drop Down'!$E$14,L19*((D19-INT(D19))*24),Stundennachweis_Abrechnung!L19),2)</f>
        <v>0</v>
      </c>
      <c r="N19" s="4"/>
    </row>
    <row r="20" spans="1:14" ht="45" customHeight="1" x14ac:dyDescent="0.25">
      <c r="A20" s="82"/>
      <c r="B20" s="90"/>
      <c r="C20" s="90"/>
      <c r="D20" s="91"/>
      <c r="E20" s="92"/>
      <c r="F20" s="93"/>
      <c r="G20" s="94"/>
      <c r="H20" s="95"/>
      <c r="I20" s="96"/>
      <c r="J20" s="55">
        <f t="shared" si="0"/>
        <v>0</v>
      </c>
      <c r="K20" s="78">
        <f t="array" ref="K20">IF(ISNA(INDEX(Datentabelle!A:O,MATCH(E20&amp;F20,Datentabelle!A:A&amp;Datentabelle!B:B,0),MATCH($B$5,Datentabelle!$A$1:$O$1,0))),0,INDEX(Datentabelle!A:O,MATCH(E20&amp;F20,Datentabelle!A:A&amp;Datentabelle!B:B,0),MATCH($B$5,Datentabelle!$A$1:$O$1,0)))</f>
        <v>0</v>
      </c>
      <c r="L20" s="79">
        <f t="array" ref="L20">IF(ISNA(INDEX(Datentabelle!T:AG,MATCH(Stundennachweis_Abrechnung!G20,Datentabelle!T:T,0),MATCH(Stundennachweis_Abrechnung!$B$5,Datentabelle!$T$1:$AG$1,0))),0,INDEX(Datentabelle!T:AG,MATCH(Stundennachweis_Abrechnung!G20,Datentabelle!T:T,0),MATCH(Stundennachweis_Abrechnung!$B$5,Datentabelle!$T$1:$AG$1,0)))</f>
        <v>0</v>
      </c>
      <c r="M20" s="77">
        <f>ROUND(K20+IF(G20='Drop Down'!$E$14,L20*((D20-INT(D20))*24),Stundennachweis_Abrechnung!L20),2)</f>
        <v>0</v>
      </c>
      <c r="N20" s="4"/>
    </row>
    <row r="21" spans="1:14" ht="45" customHeight="1" x14ac:dyDescent="0.25">
      <c r="A21" s="82"/>
      <c r="B21" s="90"/>
      <c r="C21" s="90" t="s">
        <v>34</v>
      </c>
      <c r="D21" s="91"/>
      <c r="E21" s="92"/>
      <c r="F21" s="93"/>
      <c r="G21" s="94"/>
      <c r="H21" s="95"/>
      <c r="I21" s="96"/>
      <c r="J21" s="55">
        <f t="shared" si="0"/>
        <v>0</v>
      </c>
      <c r="K21" s="78">
        <f t="array" ref="K21">IF(ISNA(INDEX(Datentabelle!A:O,MATCH(E21&amp;F21,Datentabelle!A:A&amp;Datentabelle!B:B,0),MATCH($B$5,Datentabelle!$A$1:$O$1,0))),0,INDEX(Datentabelle!A:O,MATCH(E21&amp;F21,Datentabelle!A:A&amp;Datentabelle!B:B,0),MATCH($B$5,Datentabelle!$A$1:$O$1,0)))</f>
        <v>0</v>
      </c>
      <c r="L21" s="79">
        <f t="array" ref="L21">IF(ISNA(INDEX(Datentabelle!T:AG,MATCH(Stundennachweis_Abrechnung!G21,Datentabelle!T:T,0),MATCH(Stundennachweis_Abrechnung!$B$5,Datentabelle!$T$1:$AG$1,0))),0,INDEX(Datentabelle!T:AG,MATCH(Stundennachweis_Abrechnung!G21,Datentabelle!T:T,0),MATCH(Stundennachweis_Abrechnung!$B$5,Datentabelle!$T$1:$AG$1,0)))</f>
        <v>0</v>
      </c>
      <c r="M21" s="77">
        <f>ROUND(K21+IF(G21='Drop Down'!$E$14,L21*((D21-INT(D21))*24),Stundennachweis_Abrechnung!L21),2)</f>
        <v>0</v>
      </c>
      <c r="N21" s="4"/>
    </row>
    <row r="22" spans="1:14" ht="45" customHeight="1" thickBot="1" x14ac:dyDescent="0.3">
      <c r="A22" s="97"/>
      <c r="B22" s="98"/>
      <c r="C22" s="98" t="s">
        <v>34</v>
      </c>
      <c r="D22" s="99"/>
      <c r="E22" s="100"/>
      <c r="F22" s="101"/>
      <c r="G22" s="102"/>
      <c r="H22" s="103"/>
      <c r="I22" s="104"/>
      <c r="J22" s="55">
        <f t="shared" si="0"/>
        <v>0</v>
      </c>
      <c r="K22" s="80">
        <f t="array" ref="K22">IF(ISNA(INDEX(Datentabelle!A:O,MATCH(E22&amp;F22,Datentabelle!A:A&amp;Datentabelle!B:B,0),MATCH($B$5,Datentabelle!$A$1:$O$1,0))),0,INDEX(Datentabelle!A:O,MATCH(E22&amp;F22,Datentabelle!A:A&amp;Datentabelle!B:B,0),MATCH($B$5,Datentabelle!$A$1:$O$1,0)))</f>
        <v>0</v>
      </c>
      <c r="L22" s="81">
        <f t="array" ref="L22">IF(ISNA(INDEX(Datentabelle!T:AG,MATCH(Stundennachweis_Abrechnung!G22,Datentabelle!T:T,0),MATCH(Stundennachweis_Abrechnung!$B$5,Datentabelle!$T$1:$AG$1,0))),0,INDEX(Datentabelle!T:AG,MATCH(Stundennachweis_Abrechnung!G22,Datentabelle!T:T,0),MATCH(Stundennachweis_Abrechnung!$B$5,Datentabelle!$T$1:$AG$1,0)))</f>
        <v>0</v>
      </c>
      <c r="M22" s="77">
        <f>ROUND(K22+IF(G22='Drop Down'!$E$14,L22*((D22-INT(D22))*24),Stundennachweis_Abrechnung!L22),2)</f>
        <v>0</v>
      </c>
      <c r="N22" s="4"/>
    </row>
    <row r="23" spans="1:14" ht="13.5" thickBot="1" x14ac:dyDescent="0.25">
      <c r="A23" s="12"/>
      <c r="B23" s="9"/>
      <c r="C23" s="9"/>
      <c r="D23" s="9"/>
      <c r="E23" s="9"/>
      <c r="F23" s="9"/>
      <c r="G23" s="38" t="s">
        <v>318</v>
      </c>
      <c r="H23" s="27">
        <f>SUM(J12:J22)</f>
        <v>0</v>
      </c>
      <c r="I23" s="9"/>
      <c r="J23" s="9"/>
      <c r="K23" s="43" t="s">
        <v>285</v>
      </c>
      <c r="L23" s="70"/>
      <c r="M23" s="13">
        <f>SUM(M12:M22)</f>
        <v>0</v>
      </c>
      <c r="N23" s="4"/>
    </row>
    <row r="24" spans="1:14" x14ac:dyDescent="0.2">
      <c r="K24" s="5"/>
      <c r="M24" s="4"/>
      <c r="N24" s="4"/>
    </row>
    <row r="25" spans="1:14" x14ac:dyDescent="0.2">
      <c r="E25" s="35"/>
      <c r="F25" s="35"/>
      <c r="G25" s="46"/>
      <c r="H25" s="5"/>
      <c r="I25" s="5"/>
      <c r="J25" s="5"/>
      <c r="K25" s="5"/>
      <c r="M25" s="4"/>
      <c r="N25" s="4"/>
    </row>
    <row r="26" spans="1:14" x14ac:dyDescent="0.2">
      <c r="A26" s="168"/>
      <c r="B26" s="168"/>
      <c r="D26" s="141"/>
      <c r="E26" s="141"/>
      <c r="F26" s="34"/>
      <c r="G26" s="53"/>
      <c r="H26" s="47"/>
      <c r="I26" s="48"/>
      <c r="J26" s="48"/>
      <c r="K26" s="140"/>
      <c r="L26" s="141"/>
      <c r="M26" s="48"/>
      <c r="N26" s="4"/>
    </row>
    <row r="27" spans="1:14" x14ac:dyDescent="0.2">
      <c r="A27" s="169" t="s">
        <v>4</v>
      </c>
      <c r="B27" s="170"/>
      <c r="D27" s="166" t="s">
        <v>276</v>
      </c>
      <c r="E27" s="167"/>
      <c r="F27" s="36"/>
      <c r="G27" s="45" t="s">
        <v>4</v>
      </c>
      <c r="H27" s="37"/>
      <c r="I27" s="29" t="s">
        <v>277</v>
      </c>
      <c r="M27" s="4"/>
      <c r="N27" s="4"/>
    </row>
    <row r="28" spans="1:14" x14ac:dyDescent="0.2">
      <c r="D28" s="35"/>
      <c r="E28" s="35"/>
      <c r="F28" s="35"/>
      <c r="H28" s="8"/>
      <c r="M28" s="4"/>
      <c r="N28" s="4"/>
    </row>
    <row r="29" spans="1:14" x14ac:dyDescent="0.2">
      <c r="A29" s="35"/>
      <c r="B29" s="35"/>
      <c r="C29" s="35"/>
      <c r="D29" s="35"/>
      <c r="E29" s="35"/>
      <c r="F29" s="35"/>
      <c r="H29" s="8"/>
      <c r="M29" s="4"/>
      <c r="N29" s="4"/>
    </row>
    <row r="30" spans="1:14" x14ac:dyDescent="0.2">
      <c r="A30" s="141"/>
      <c r="B30" s="141"/>
      <c r="C30" s="35"/>
      <c r="D30" s="141"/>
      <c r="E30" s="141"/>
      <c r="F30" s="34"/>
      <c r="H30" s="34"/>
      <c r="I30" s="34"/>
      <c r="J30" s="34"/>
      <c r="K30" s="34"/>
      <c r="M30" s="4"/>
      <c r="N30" s="4"/>
    </row>
    <row r="31" spans="1:14" x14ac:dyDescent="0.2">
      <c r="A31" s="164" t="s">
        <v>4</v>
      </c>
      <c r="B31" s="165"/>
      <c r="C31" s="35"/>
      <c r="D31" s="166" t="s">
        <v>310</v>
      </c>
      <c r="E31" s="167"/>
      <c r="F31" s="36"/>
      <c r="H31" s="30"/>
      <c r="M31" s="4"/>
      <c r="N31" s="4"/>
    </row>
    <row r="32" spans="1:14" ht="54.75" customHeight="1" x14ac:dyDescent="0.2">
      <c r="A32" s="35"/>
      <c r="B32" s="35"/>
      <c r="C32" s="35"/>
      <c r="D32" s="35"/>
      <c r="E32" s="35"/>
      <c r="F32" s="35"/>
      <c r="G32" s="35"/>
      <c r="K32" s="5"/>
      <c r="M32" s="4"/>
      <c r="N32" s="4"/>
    </row>
    <row r="33" spans="12:14" x14ac:dyDescent="0.2">
      <c r="L33" s="5"/>
      <c r="N33" s="4"/>
    </row>
    <row r="34" spans="12:14" x14ac:dyDescent="0.2">
      <c r="L34" s="5"/>
      <c r="N34" s="4"/>
    </row>
    <row r="35" spans="12:14" x14ac:dyDescent="0.2">
      <c r="L35" s="5"/>
      <c r="N35" s="4"/>
    </row>
    <row r="36" spans="12:14" x14ac:dyDescent="0.2">
      <c r="L36" s="5"/>
      <c r="N36" s="4"/>
    </row>
    <row r="37" spans="12:14" x14ac:dyDescent="0.2">
      <c r="L37" s="5"/>
      <c r="N37" s="4"/>
    </row>
    <row r="38" spans="12:14" x14ac:dyDescent="0.2">
      <c r="L38" s="5"/>
      <c r="N38" s="4"/>
    </row>
    <row r="39" spans="12:14" x14ac:dyDescent="0.2">
      <c r="L39" s="5"/>
      <c r="N39" s="4"/>
    </row>
    <row r="40" spans="12:14" x14ac:dyDescent="0.2">
      <c r="L40" s="5"/>
      <c r="N40" s="4"/>
    </row>
    <row r="41" spans="12:14" x14ac:dyDescent="0.2">
      <c r="L41" s="5"/>
      <c r="N41" s="4"/>
    </row>
    <row r="42" spans="12:14" x14ac:dyDescent="0.2">
      <c r="L42" s="5"/>
      <c r="N42" s="4"/>
    </row>
    <row r="43" spans="12:14" x14ac:dyDescent="0.2">
      <c r="L43" s="5"/>
      <c r="N43" s="4"/>
    </row>
    <row r="44" spans="12:14" x14ac:dyDescent="0.2">
      <c r="L44" s="5"/>
      <c r="N44" s="4"/>
    </row>
    <row r="45" spans="12:14" x14ac:dyDescent="0.2">
      <c r="L45" s="5"/>
      <c r="N45" s="4"/>
    </row>
    <row r="46" spans="12:14" x14ac:dyDescent="0.2">
      <c r="L46" s="5"/>
      <c r="N46" s="4"/>
    </row>
    <row r="47" spans="12:14" x14ac:dyDescent="0.2">
      <c r="L47" s="5"/>
      <c r="N47" s="4"/>
    </row>
    <row r="48" spans="12:14" x14ac:dyDescent="0.2">
      <c r="L48" s="5"/>
      <c r="N48" s="4"/>
    </row>
    <row r="49" spans="12:14" x14ac:dyDescent="0.2">
      <c r="L49" s="5"/>
      <c r="N49" s="4"/>
    </row>
    <row r="50" spans="12:14" x14ac:dyDescent="0.2">
      <c r="L50" s="5"/>
      <c r="N50" s="4"/>
    </row>
    <row r="51" spans="12:14" x14ac:dyDescent="0.2">
      <c r="L51" s="5"/>
      <c r="N51" s="4"/>
    </row>
    <row r="52" spans="12:14" x14ac:dyDescent="0.2">
      <c r="L52" s="5"/>
      <c r="N52" s="4"/>
    </row>
    <row r="53" spans="12:14" x14ac:dyDescent="0.2">
      <c r="L53" s="5"/>
      <c r="N53" s="4"/>
    </row>
    <row r="54" spans="12:14" x14ac:dyDescent="0.2">
      <c r="L54" s="5"/>
      <c r="N54" s="4"/>
    </row>
    <row r="55" spans="12:14" x14ac:dyDescent="0.2">
      <c r="L55" s="5"/>
      <c r="N55" s="4"/>
    </row>
    <row r="56" spans="12:14" x14ac:dyDescent="0.2">
      <c r="L56" s="5"/>
      <c r="N56" s="4"/>
    </row>
    <row r="57" spans="12:14" x14ac:dyDescent="0.2">
      <c r="L57" s="5"/>
      <c r="N57" s="4"/>
    </row>
    <row r="58" spans="12:14" x14ac:dyDescent="0.2">
      <c r="L58" s="5"/>
      <c r="N58" s="4"/>
    </row>
    <row r="59" spans="12:14" x14ac:dyDescent="0.2">
      <c r="L59" s="5"/>
      <c r="N59" s="4"/>
    </row>
    <row r="60" spans="12:14" x14ac:dyDescent="0.2">
      <c r="L60" s="5"/>
      <c r="N60" s="4"/>
    </row>
    <row r="61" spans="12:14" x14ac:dyDescent="0.2">
      <c r="L61" s="5"/>
      <c r="N61" s="4"/>
    </row>
    <row r="62" spans="12:14" x14ac:dyDescent="0.2">
      <c r="L62" s="5"/>
      <c r="N62" s="4"/>
    </row>
    <row r="63" spans="12:14" x14ac:dyDescent="0.2">
      <c r="L63" s="5"/>
      <c r="N63" s="4"/>
    </row>
    <row r="64" spans="12:14" x14ac:dyDescent="0.2">
      <c r="L64" s="5"/>
      <c r="N64" s="4"/>
    </row>
    <row r="65" spans="12:14" x14ac:dyDescent="0.2">
      <c r="L65" s="5"/>
      <c r="N65" s="4"/>
    </row>
    <row r="66" spans="12:14" x14ac:dyDescent="0.2">
      <c r="L66" s="5"/>
      <c r="N66" s="4"/>
    </row>
    <row r="67" spans="12:14" x14ac:dyDescent="0.2">
      <c r="L67" s="5"/>
      <c r="N67" s="4"/>
    </row>
    <row r="68" spans="12:14" x14ac:dyDescent="0.2">
      <c r="L68" s="5"/>
      <c r="N68" s="4"/>
    </row>
    <row r="69" spans="12:14" x14ac:dyDescent="0.2">
      <c r="L69" s="5"/>
      <c r="N69" s="4"/>
    </row>
    <row r="70" spans="12:14" x14ac:dyDescent="0.2">
      <c r="L70" s="5"/>
      <c r="N70" s="4"/>
    </row>
    <row r="71" spans="12:14" x14ac:dyDescent="0.2">
      <c r="L71" s="5"/>
      <c r="N71" s="4"/>
    </row>
    <row r="72" spans="12:14" x14ac:dyDescent="0.2">
      <c r="L72" s="5"/>
      <c r="N72" s="4"/>
    </row>
    <row r="73" spans="12:14" x14ac:dyDescent="0.2">
      <c r="L73" s="5"/>
      <c r="N73" s="4"/>
    </row>
    <row r="74" spans="12:14" x14ac:dyDescent="0.2">
      <c r="L74" s="5"/>
      <c r="N74" s="4"/>
    </row>
    <row r="75" spans="12:14" x14ac:dyDescent="0.2">
      <c r="L75" s="5"/>
      <c r="N75" s="4"/>
    </row>
    <row r="76" spans="12:14" x14ac:dyDescent="0.2">
      <c r="L76" s="5"/>
      <c r="N76" s="4"/>
    </row>
    <row r="77" spans="12:14" x14ac:dyDescent="0.2">
      <c r="L77" s="5"/>
      <c r="N77" s="4"/>
    </row>
    <row r="78" spans="12:14" x14ac:dyDescent="0.2">
      <c r="L78" s="5"/>
      <c r="N78" s="4"/>
    </row>
    <row r="79" spans="12:14" x14ac:dyDescent="0.2">
      <c r="L79" s="5"/>
      <c r="N79" s="4"/>
    </row>
    <row r="80" spans="12:14" x14ac:dyDescent="0.2">
      <c r="L80" s="5"/>
      <c r="N80" s="4"/>
    </row>
    <row r="81" spans="12:14" x14ac:dyDescent="0.2">
      <c r="L81" s="5"/>
      <c r="N81" s="4"/>
    </row>
    <row r="82" spans="12:14" x14ac:dyDescent="0.2">
      <c r="L82" s="5"/>
      <c r="N82" s="4"/>
    </row>
    <row r="83" spans="12:14" x14ac:dyDescent="0.2">
      <c r="L83" s="5"/>
      <c r="N83" s="4"/>
    </row>
    <row r="84" spans="12:14" x14ac:dyDescent="0.2">
      <c r="L84" s="5"/>
      <c r="N84" s="4"/>
    </row>
    <row r="85" spans="12:14" x14ac:dyDescent="0.2">
      <c r="L85" s="5"/>
      <c r="N85" s="4"/>
    </row>
    <row r="86" spans="12:14" x14ac:dyDescent="0.2">
      <c r="L86" s="5"/>
      <c r="N86" s="4"/>
    </row>
    <row r="87" spans="12:14" x14ac:dyDescent="0.2">
      <c r="L87" s="5"/>
      <c r="N87" s="4"/>
    </row>
    <row r="88" spans="12:14" x14ac:dyDescent="0.2">
      <c r="L88" s="5"/>
      <c r="N88" s="4"/>
    </row>
    <row r="89" spans="12:14" x14ac:dyDescent="0.2">
      <c r="L89" s="5"/>
      <c r="N89" s="4"/>
    </row>
    <row r="90" spans="12:14" x14ac:dyDescent="0.2">
      <c r="L90" s="5"/>
      <c r="N90" s="4"/>
    </row>
    <row r="91" spans="12:14" x14ac:dyDescent="0.2">
      <c r="L91" s="5"/>
      <c r="N91" s="4"/>
    </row>
    <row r="92" spans="12:14" x14ac:dyDescent="0.2">
      <c r="L92" s="5"/>
      <c r="N92" s="4"/>
    </row>
    <row r="93" spans="12:14" x14ac:dyDescent="0.2">
      <c r="L93" s="5"/>
      <c r="N93" s="4"/>
    </row>
    <row r="94" spans="12:14" x14ac:dyDescent="0.2">
      <c r="L94" s="5"/>
      <c r="N94" s="4"/>
    </row>
    <row r="95" spans="12:14" x14ac:dyDescent="0.2">
      <c r="L95" s="5"/>
      <c r="N95" s="4"/>
    </row>
    <row r="96" spans="12:14" x14ac:dyDescent="0.2">
      <c r="L96" s="5"/>
      <c r="N96" s="4"/>
    </row>
    <row r="97" spans="12:14" x14ac:dyDescent="0.2">
      <c r="L97" s="5"/>
      <c r="N97" s="4"/>
    </row>
    <row r="98" spans="12:14" x14ac:dyDescent="0.2">
      <c r="L98" s="5"/>
      <c r="N98" s="4"/>
    </row>
    <row r="99" spans="12:14" x14ac:dyDescent="0.2">
      <c r="L99" s="5"/>
      <c r="N99" s="4"/>
    </row>
    <row r="100" spans="12:14" x14ac:dyDescent="0.2">
      <c r="L100" s="5"/>
      <c r="N100" s="4"/>
    </row>
    <row r="101" spans="12:14" x14ac:dyDescent="0.2">
      <c r="L101" s="5"/>
      <c r="N101" s="4"/>
    </row>
    <row r="102" spans="12:14" x14ac:dyDescent="0.2">
      <c r="L102" s="5"/>
      <c r="N102" s="4"/>
    </row>
    <row r="103" spans="12:14" x14ac:dyDescent="0.2">
      <c r="L103" s="5"/>
      <c r="N103" s="4"/>
    </row>
  </sheetData>
  <sheetProtection algorithmName="SHA-512" hashValue="+OrCwfT3zDsobD7DMnPVclH0RdQR3qcymzSeTUIFWqYk4KzStrLN4Iv6mH6KZoK34I2Htc75hZ/8WyQoxLQVtA==" saltValue="nApg14LUO4551O8HoqwYtw==" spinCount="100000" sheet="1" selectLockedCells="1"/>
  <mergeCells count="31">
    <mergeCell ref="D10:D11"/>
    <mergeCell ref="G10:G11"/>
    <mergeCell ref="C10:C11"/>
    <mergeCell ref="B10:B11"/>
    <mergeCell ref="A10:A11"/>
    <mergeCell ref="E10:E11"/>
    <mergeCell ref="F10:F11"/>
    <mergeCell ref="A30:B30"/>
    <mergeCell ref="A31:B31"/>
    <mergeCell ref="D30:E30"/>
    <mergeCell ref="D31:E31"/>
    <mergeCell ref="A26:B26"/>
    <mergeCell ref="A27:B27"/>
    <mergeCell ref="D26:E26"/>
    <mergeCell ref="D27:E27"/>
    <mergeCell ref="K26:L26"/>
    <mergeCell ref="A9:D9"/>
    <mergeCell ref="E9:G9"/>
    <mergeCell ref="H9:I9"/>
    <mergeCell ref="B3:E3"/>
    <mergeCell ref="B5:E5"/>
    <mergeCell ref="K9:M9"/>
    <mergeCell ref="B7:E7"/>
    <mergeCell ref="F7:G7"/>
    <mergeCell ref="A6:D6"/>
    <mergeCell ref="I3:K5"/>
    <mergeCell ref="H7:I7"/>
    <mergeCell ref="H10:I10"/>
    <mergeCell ref="K10:K11"/>
    <mergeCell ref="L10:L11"/>
    <mergeCell ref="M10:M11"/>
  </mergeCells>
  <phoneticPr fontId="3" type="noConversion"/>
  <dataValidations count="8">
    <dataValidation type="decimal" allowBlank="1" showInputMessage="1" showErrorMessage="1" sqref="D12:D22" xr:uid="{00000000-0002-0000-0000-000000000000}">
      <formula1>0</formula1>
      <formula2>24</formula2>
    </dataValidation>
    <dataValidation type="custom" errorStyle="information" showInputMessage="1" showErrorMessage="1" errorTitle="Höchsgrenze" error="Der Fahrtkostenzuschuss ist pro Dienst auf maximal 11 Euro gedeckelt." sqref="H13:H22" xr:uid="{00000000-0002-0000-0000-000001000000}">
      <formula1>((H13*0.3)+I13)&lt;=11</formula1>
    </dataValidation>
    <dataValidation type="custom" errorStyle="information" showInputMessage="1" showErrorMessage="1" errorTitle="Höchstgrenze" error="Der Fahrtkostenzuschuss ist pro Dienst auf maximal 11 Euro gedeckelt." sqref="I13:I22" xr:uid="{00000000-0002-0000-0000-000002000000}">
      <formula1>((H13*0.3)+I13)&lt;=11</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H12" xr:uid="{00000000-0002-0000-0000-000003000000}">
      <formula1>AND(((H12*0.3)+I12)&lt;=11,H12&gt;5)</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I12" xr:uid="{00000000-0002-0000-0000-000004000000}">
      <formula1>((H12*0.3)+I12)&lt;=11</formula1>
    </dataValidation>
    <dataValidation type="date" operator="greaterThan" allowBlank="1" showInputMessage="1" showErrorMessage="1" errorTitle="Gültigkeit der Entgeltsätze" error="Die hier hinterlegten Entgeltsätze sind erst ab 01.06.2023 gültig." sqref="A13:A22" xr:uid="{00000000-0002-0000-0000-000005000000}">
      <formula1>45078</formula1>
    </dataValidation>
    <dataValidation type="date" operator="greaterThan" allowBlank="1" showInputMessage="1" showErrorMessage="1" errorTitle="Gültig ab 01.04.2025" error="Dieses Formular ist erst ab 01.04.2025 gültig." sqref="G3" xr:uid="{00000000-0002-0000-0000-000006000000}">
      <formula1>45747</formula1>
    </dataValidation>
    <dataValidation type="date" operator="greaterThan" allowBlank="1" showInputMessage="1" showErrorMessage="1" errorTitle="Gültigkeit der Entgeltsätze" error="Die hier hinterlegten Entgeltsätze sind erst ab 01.06.2023 gültig." sqref="A12" xr:uid="{00000000-0002-0000-0000-000007000000}">
      <formula1>45077</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00000000-0002-0000-0000-000008000000}">
          <x14:formula1>
            <xm:f>IF(AND(F12="",E12=""),'Drop Down'!$E$2:$E$14,'Drop Down'!$F$1)</xm:f>
          </x14:formula1>
          <xm:sqref>G12:G22</xm:sqref>
        </x14:dataValidation>
        <x14:dataValidation type="list" showInputMessage="1" showErrorMessage="1" xr:uid="{00000000-0002-0000-0000-000009000000}">
          <x14:formula1>
            <xm:f>IF(G12="",'Drop Down'!$C$2:$C$4,'Drop Down'!$D$1)</xm:f>
          </x14:formula1>
          <xm:sqref>F12:F22</xm:sqref>
        </x14:dataValidation>
        <x14:dataValidation type="list" showInputMessage="1" showErrorMessage="1" xr:uid="{00000000-0002-0000-0000-00000A000000}">
          <x14:formula1>
            <xm:f>IF(G12="",'Drop Down'!$A$2:$A$15,'Drop Down'!$B$1)</xm:f>
          </x14:formula1>
          <xm:sqref>E12:E22</xm:sqref>
        </x14:dataValidation>
        <x14:dataValidation type="list" allowBlank="1" showInputMessage="1" showErrorMessage="1" xr:uid="{00000000-0002-0000-0000-00000B000000}">
          <x14:formula1>
            <xm:f>'Drop Down'!$G$2:$G$13</xm:f>
          </x14:formula1>
          <xm:sqref>B5</xm:sqref>
        </x14:dataValidation>
        <x14:dataValidation type="list" errorStyle="information" allowBlank="1" showInputMessage="1" showErrorMessage="1" errorTitle="Arbeitgeberbezeichnung" error="Hinweis: Sie können hier einen Freitext eingeben. Achten Sie bitte auf die korrekte Arbeitgeberbezeichnung." xr:uid="{00000000-0002-0000-0000-00000C000000}">
          <x14:formula1>
            <xm:f>'Drop Down'!$K$2:$K$5</xm:f>
          </x14:formula1>
          <xm:sqref>B7:E7</xm:sqref>
        </x14:dataValidation>
        <x14:dataValidation type="list" errorStyle="information" showErrorMessage="1" errorTitle="Arbeitgeberbezeichnung" error="Hinweis: Sie können hier einen Freitext eingeben. Achten Sie bitte auf die korrekte Arbeitgeberbezeichnung." xr:uid="{00000000-0002-0000-0000-00000D000000}">
          <x14:formula1>
            <xm:f>IF(B7='Drop Down'!K2,Rk_KG,IF(B7='Drop Down'!K3,GKG,IF(B7='Drop Down'!K5,Fonds,'Drop Down'!$B$1)))</xm:f>
          </x14:formula1>
          <xm:sqref>F7:G7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G43"/>
  <sheetViews>
    <sheetView zoomScaleNormal="100" workbookViewId="0">
      <pane ySplit="1" topLeftCell="A2" activePane="bottomLeft" state="frozen"/>
      <selection pane="bottomLeft" activeCell="D2" sqref="D2"/>
    </sheetView>
  </sheetViews>
  <sheetFormatPr baseColWidth="10" defaultRowHeight="12.75" x14ac:dyDescent="0.2"/>
  <cols>
    <col min="1" max="1" width="42.85546875" customWidth="1"/>
    <col min="2" max="2" width="43" customWidth="1"/>
    <col min="3" max="3" width="11.42578125" style="3"/>
    <col min="4" max="4" width="11.42578125" style="125"/>
    <col min="5" max="5" width="11.42578125" style="125" customWidth="1"/>
    <col min="6" max="6" width="11.42578125" style="125"/>
    <col min="7" max="9" width="11.42578125" style="125" customWidth="1"/>
    <col min="10" max="10" width="11.42578125" style="125"/>
    <col min="11" max="11" width="11.42578125" style="125" customWidth="1"/>
    <col min="12" max="12" width="14" style="125" customWidth="1"/>
    <col min="13" max="13" width="11.42578125" style="125"/>
    <col min="14" max="14" width="48.85546875" style="67" bestFit="1" customWidth="1"/>
    <col min="15" max="15" width="52.28515625" style="63" bestFit="1" customWidth="1"/>
    <col min="16" max="17" width="20.5703125" customWidth="1"/>
    <col min="18" max="18" width="36.140625" customWidth="1"/>
    <col min="20" max="20" width="49.7109375" bestFit="1" customWidth="1"/>
    <col min="21" max="21" width="16.140625" customWidth="1"/>
    <col min="22" max="31" width="11.42578125" style="63"/>
    <col min="32" max="32" width="48.85546875" style="63" bestFit="1" customWidth="1"/>
    <col min="33" max="33" width="52.28515625" style="63" bestFit="1" customWidth="1"/>
  </cols>
  <sheetData>
    <row r="1" spans="1:33" ht="13.5" thickBot="1" x14ac:dyDescent="0.25">
      <c r="A1" s="71" t="s">
        <v>14</v>
      </c>
      <c r="B1" s="72" t="s">
        <v>11</v>
      </c>
      <c r="C1" s="72" t="s">
        <v>24</v>
      </c>
      <c r="D1" s="128" t="s">
        <v>28</v>
      </c>
      <c r="E1" s="118" t="s">
        <v>297</v>
      </c>
      <c r="F1" s="128" t="s">
        <v>0</v>
      </c>
      <c r="G1" s="118" t="s">
        <v>29</v>
      </c>
      <c r="H1" s="118" t="s">
        <v>298</v>
      </c>
      <c r="I1" s="118" t="s">
        <v>30</v>
      </c>
      <c r="J1" s="128" t="s">
        <v>1</v>
      </c>
      <c r="K1" s="118" t="s">
        <v>299</v>
      </c>
      <c r="L1" s="118" t="s">
        <v>314</v>
      </c>
      <c r="M1" s="128" t="s">
        <v>2</v>
      </c>
      <c r="N1" s="131" t="s">
        <v>296</v>
      </c>
      <c r="O1" s="65" t="s">
        <v>300</v>
      </c>
      <c r="Q1" s="1"/>
      <c r="T1" s="18" t="s">
        <v>26</v>
      </c>
      <c r="U1" s="19" t="s">
        <v>13</v>
      </c>
      <c r="V1" s="134" t="s">
        <v>28</v>
      </c>
      <c r="W1" s="60" t="s">
        <v>297</v>
      </c>
      <c r="X1" s="134" t="s">
        <v>0</v>
      </c>
      <c r="Y1" s="60" t="s">
        <v>29</v>
      </c>
      <c r="Z1" s="60" t="s">
        <v>298</v>
      </c>
      <c r="AA1" s="60" t="s">
        <v>30</v>
      </c>
      <c r="AB1" s="134" t="s">
        <v>1</v>
      </c>
      <c r="AC1" s="60" t="s">
        <v>299</v>
      </c>
      <c r="AD1" s="60" t="s">
        <v>314</v>
      </c>
      <c r="AE1" s="134" t="s">
        <v>2</v>
      </c>
      <c r="AF1" s="134" t="s">
        <v>296</v>
      </c>
      <c r="AG1" s="65" t="s">
        <v>300</v>
      </c>
    </row>
    <row r="2" spans="1:33" ht="25.5" x14ac:dyDescent="0.2">
      <c r="A2" s="21" t="s">
        <v>309</v>
      </c>
      <c r="B2" s="119" t="s">
        <v>5</v>
      </c>
      <c r="C2" s="16">
        <v>1</v>
      </c>
      <c r="D2" s="129">
        <v>66.38</v>
      </c>
      <c r="E2" s="120">
        <f>ROUND(F2+(D2-F2)*0.5,2)</f>
        <v>61.21</v>
      </c>
      <c r="F2" s="129">
        <v>56.03</v>
      </c>
      <c r="G2" s="120">
        <f>ROUND(0.9*F2,2)</f>
        <v>50.43</v>
      </c>
      <c r="H2" s="120">
        <f>ROUND(J2+(F2-J2)*0.5,2)</f>
        <v>49.31</v>
      </c>
      <c r="I2" s="120">
        <f>ROUND(0.8*F2,2)</f>
        <v>44.82</v>
      </c>
      <c r="J2" s="129">
        <v>42.58</v>
      </c>
      <c r="K2" s="120">
        <f>ROUND(M2+(J2-M2)*0.5,2)</f>
        <v>41.13</v>
      </c>
      <c r="L2" s="121">
        <f>ROUND(0.95*J2,2)</f>
        <v>40.450000000000003</v>
      </c>
      <c r="M2" s="129">
        <v>39.67</v>
      </c>
      <c r="N2" s="132">
        <v>56.03</v>
      </c>
      <c r="O2" s="66">
        <f>ROUND(0.9*N2,2)</f>
        <v>50.43</v>
      </c>
      <c r="Q2" s="2"/>
      <c r="T2" s="106" t="s">
        <v>286</v>
      </c>
      <c r="U2" s="107">
        <v>1</v>
      </c>
      <c r="V2" s="135">
        <v>66.38</v>
      </c>
      <c r="W2" s="108">
        <f t="shared" ref="W2:W14" si="0">ROUND(X2+(V2-X2)*0.5,2)</f>
        <v>61.21</v>
      </c>
      <c r="X2" s="135">
        <v>56.03</v>
      </c>
      <c r="Y2" s="108">
        <f t="shared" ref="Y2:Y14" si="1">ROUND(0.9*X2,2)</f>
        <v>50.43</v>
      </c>
      <c r="Z2" s="108">
        <f t="shared" ref="Z2:Z14" si="2">ROUND(AB2+(X2-AB2)*0.5,2)</f>
        <v>49.31</v>
      </c>
      <c r="AA2" s="108">
        <f t="shared" ref="AA2:AA14" si="3">ROUND(0.8*X2,2)</f>
        <v>44.82</v>
      </c>
      <c r="AB2" s="135">
        <v>42.58</v>
      </c>
      <c r="AC2" s="108">
        <f t="shared" ref="AC2:AC14" si="4">ROUND(AE2+(AB2-AE2)*0.5,2)</f>
        <v>41.13</v>
      </c>
      <c r="AD2" s="109">
        <f>ROUND(0.95*AB2,2)</f>
        <v>40.450000000000003</v>
      </c>
      <c r="AE2" s="138">
        <v>39.67</v>
      </c>
      <c r="AF2" s="135">
        <v>56.03</v>
      </c>
      <c r="AG2" s="110">
        <f>ROUND(0.9*AF2,2)</f>
        <v>50.43</v>
      </c>
    </row>
    <row r="3" spans="1:33" ht="25.5" x14ac:dyDescent="0.2">
      <c r="A3" s="21" t="s">
        <v>309</v>
      </c>
      <c r="B3" s="119" t="s">
        <v>15</v>
      </c>
      <c r="C3" s="16">
        <v>1.5</v>
      </c>
      <c r="D3" s="129">
        <v>99.58</v>
      </c>
      <c r="E3" s="120">
        <f t="shared" ref="E3:E43" si="5">ROUND(F3+(D3-F3)*0.5,2)</f>
        <v>91.82</v>
      </c>
      <c r="F3" s="129">
        <v>84.05</v>
      </c>
      <c r="G3" s="120">
        <f t="shared" ref="G3:G43" si="6">ROUND(0.9*F3,2)</f>
        <v>75.650000000000006</v>
      </c>
      <c r="H3" s="120">
        <f t="shared" ref="H3:H43" si="7">ROUND(J3+(F3-J3)*0.5,2)</f>
        <v>73.97</v>
      </c>
      <c r="I3" s="120">
        <f t="shared" ref="I3:I43" si="8">ROUND(0.8*F3,2)</f>
        <v>67.239999999999995</v>
      </c>
      <c r="J3" s="129">
        <v>63.88</v>
      </c>
      <c r="K3" s="120">
        <f t="shared" ref="K3:K43" si="9">ROUND(M3+(J3-M3)*0.5,2)</f>
        <v>61.69</v>
      </c>
      <c r="L3" s="121">
        <f t="shared" ref="L3:L43" si="10">ROUND(0.95*J3,2)</f>
        <v>60.69</v>
      </c>
      <c r="M3" s="129">
        <v>59.5</v>
      </c>
      <c r="N3" s="132">
        <v>84.05</v>
      </c>
      <c r="O3" s="66">
        <f>ROUND(0.9*N3,2)</f>
        <v>75.650000000000006</v>
      </c>
      <c r="Q3" s="2"/>
      <c r="T3" s="44" t="s">
        <v>287</v>
      </c>
      <c r="U3" s="14">
        <v>1.5</v>
      </c>
      <c r="V3" s="136">
        <v>99.58</v>
      </c>
      <c r="W3" s="61">
        <f t="shared" si="0"/>
        <v>91.82</v>
      </c>
      <c r="X3" s="136">
        <v>84.05</v>
      </c>
      <c r="Y3" s="61">
        <f t="shared" si="1"/>
        <v>75.650000000000006</v>
      </c>
      <c r="Z3" s="61">
        <f t="shared" si="2"/>
        <v>73.97</v>
      </c>
      <c r="AA3" s="61">
        <f t="shared" si="3"/>
        <v>67.239999999999995</v>
      </c>
      <c r="AB3" s="136">
        <v>63.88</v>
      </c>
      <c r="AC3" s="61">
        <f t="shared" si="4"/>
        <v>61.69</v>
      </c>
      <c r="AD3" s="64">
        <f t="shared" ref="AD3:AD14" si="11">ROUND(0.95*AB3,2)</f>
        <v>60.69</v>
      </c>
      <c r="AE3" s="139">
        <v>59.5</v>
      </c>
      <c r="AF3" s="136">
        <v>84.05</v>
      </c>
      <c r="AG3" s="66">
        <f t="shared" ref="AG3:AG14" si="12">ROUND(0.9*AF3,2)</f>
        <v>75.650000000000006</v>
      </c>
    </row>
    <row r="4" spans="1:33" ht="25.5" x14ac:dyDescent="0.2">
      <c r="A4" s="21" t="s">
        <v>309</v>
      </c>
      <c r="B4" s="119" t="s">
        <v>16</v>
      </c>
      <c r="C4" s="16">
        <v>1.5</v>
      </c>
      <c r="D4" s="129">
        <v>99.58</v>
      </c>
      <c r="E4" s="120">
        <f t="shared" si="5"/>
        <v>91.82</v>
      </c>
      <c r="F4" s="129">
        <v>84.05</v>
      </c>
      <c r="G4" s="120">
        <f t="shared" si="6"/>
        <v>75.650000000000006</v>
      </c>
      <c r="H4" s="120">
        <f t="shared" si="7"/>
        <v>73.97</v>
      </c>
      <c r="I4" s="120">
        <f t="shared" si="8"/>
        <v>67.239999999999995</v>
      </c>
      <c r="J4" s="129">
        <v>63.88</v>
      </c>
      <c r="K4" s="120">
        <f t="shared" si="9"/>
        <v>61.69</v>
      </c>
      <c r="L4" s="121">
        <f t="shared" si="10"/>
        <v>60.69</v>
      </c>
      <c r="M4" s="129">
        <v>59.5</v>
      </c>
      <c r="N4" s="132">
        <v>84.05</v>
      </c>
      <c r="O4" s="66">
        <f t="shared" ref="O4:O43" si="13">ROUND(0.9*N4,2)</f>
        <v>75.650000000000006</v>
      </c>
      <c r="Q4" s="2"/>
      <c r="T4" s="44" t="s">
        <v>288</v>
      </c>
      <c r="U4" s="14">
        <v>2</v>
      </c>
      <c r="V4" s="136">
        <v>132.77000000000001</v>
      </c>
      <c r="W4" s="61">
        <f t="shared" si="0"/>
        <v>122.42</v>
      </c>
      <c r="X4" s="136">
        <v>112.07</v>
      </c>
      <c r="Y4" s="61">
        <f t="shared" si="1"/>
        <v>100.86</v>
      </c>
      <c r="Z4" s="61">
        <f t="shared" si="2"/>
        <v>98.62</v>
      </c>
      <c r="AA4" s="61">
        <f t="shared" si="3"/>
        <v>89.66</v>
      </c>
      <c r="AB4" s="136">
        <v>85.17</v>
      </c>
      <c r="AC4" s="61">
        <f t="shared" si="4"/>
        <v>82.25</v>
      </c>
      <c r="AD4" s="64">
        <f t="shared" si="11"/>
        <v>80.91</v>
      </c>
      <c r="AE4" s="139">
        <v>79.33</v>
      </c>
      <c r="AF4" s="136">
        <v>112.07</v>
      </c>
      <c r="AG4" s="66">
        <f t="shared" si="12"/>
        <v>100.86</v>
      </c>
    </row>
    <row r="5" spans="1:33" x14ac:dyDescent="0.2">
      <c r="A5" s="21" t="s">
        <v>6</v>
      </c>
      <c r="B5" s="119" t="s">
        <v>5</v>
      </c>
      <c r="C5" s="16">
        <v>1</v>
      </c>
      <c r="D5" s="129">
        <v>66.38</v>
      </c>
      <c r="E5" s="120">
        <f t="shared" si="5"/>
        <v>61.21</v>
      </c>
      <c r="F5" s="129">
        <v>56.03</v>
      </c>
      <c r="G5" s="120">
        <f t="shared" si="6"/>
        <v>50.43</v>
      </c>
      <c r="H5" s="120">
        <f t="shared" si="7"/>
        <v>49.31</v>
      </c>
      <c r="I5" s="120">
        <f t="shared" si="8"/>
        <v>44.82</v>
      </c>
      <c r="J5" s="129">
        <v>42.58</v>
      </c>
      <c r="K5" s="120">
        <f t="shared" si="9"/>
        <v>41.13</v>
      </c>
      <c r="L5" s="121">
        <f t="shared" si="10"/>
        <v>40.450000000000003</v>
      </c>
      <c r="M5" s="129">
        <v>39.67</v>
      </c>
      <c r="N5" s="132">
        <v>56.03</v>
      </c>
      <c r="O5" s="66">
        <f t="shared" si="13"/>
        <v>50.43</v>
      </c>
      <c r="Q5" s="2"/>
      <c r="R5" s="2"/>
      <c r="T5" s="44" t="s">
        <v>289</v>
      </c>
      <c r="U5" s="14">
        <v>1</v>
      </c>
      <c r="V5" s="136">
        <v>66.38</v>
      </c>
      <c r="W5" s="61">
        <f t="shared" si="0"/>
        <v>61.21</v>
      </c>
      <c r="X5" s="136">
        <v>56.03</v>
      </c>
      <c r="Y5" s="61">
        <f t="shared" si="1"/>
        <v>50.43</v>
      </c>
      <c r="Z5" s="61">
        <f t="shared" si="2"/>
        <v>49.31</v>
      </c>
      <c r="AA5" s="61">
        <f t="shared" si="3"/>
        <v>44.82</v>
      </c>
      <c r="AB5" s="136">
        <v>42.58</v>
      </c>
      <c r="AC5" s="61">
        <f t="shared" si="4"/>
        <v>41.13</v>
      </c>
      <c r="AD5" s="64">
        <f t="shared" si="11"/>
        <v>40.450000000000003</v>
      </c>
      <c r="AE5" s="139">
        <v>39.67</v>
      </c>
      <c r="AF5" s="136">
        <v>56.03</v>
      </c>
      <c r="AG5" s="66">
        <f t="shared" si="12"/>
        <v>50.43</v>
      </c>
    </row>
    <row r="6" spans="1:33" x14ac:dyDescent="0.2">
      <c r="A6" s="21" t="s">
        <v>6</v>
      </c>
      <c r="B6" s="119" t="s">
        <v>15</v>
      </c>
      <c r="C6" s="16">
        <v>1.5</v>
      </c>
      <c r="D6" s="129">
        <v>99.58</v>
      </c>
      <c r="E6" s="120">
        <f>ROUND(F6+(D6-F6)*0.5,2)</f>
        <v>91.82</v>
      </c>
      <c r="F6" s="129">
        <v>84.05</v>
      </c>
      <c r="G6" s="120">
        <f t="shared" si="6"/>
        <v>75.650000000000006</v>
      </c>
      <c r="H6" s="120">
        <f t="shared" si="7"/>
        <v>73.97</v>
      </c>
      <c r="I6" s="120">
        <f t="shared" si="8"/>
        <v>67.239999999999995</v>
      </c>
      <c r="J6" s="129">
        <v>63.88</v>
      </c>
      <c r="K6" s="120">
        <f t="shared" si="9"/>
        <v>61.69</v>
      </c>
      <c r="L6" s="121">
        <f t="shared" si="10"/>
        <v>60.69</v>
      </c>
      <c r="M6" s="129">
        <v>59.5</v>
      </c>
      <c r="N6" s="132">
        <v>84.05</v>
      </c>
      <c r="O6" s="66">
        <f t="shared" si="13"/>
        <v>75.650000000000006</v>
      </c>
      <c r="Q6" s="2"/>
      <c r="R6" s="2"/>
      <c r="T6" s="44" t="s">
        <v>290</v>
      </c>
      <c r="U6" s="14">
        <v>1.5</v>
      </c>
      <c r="V6" s="136">
        <v>99.58</v>
      </c>
      <c r="W6" s="61">
        <f t="shared" si="0"/>
        <v>91.82</v>
      </c>
      <c r="X6" s="136">
        <v>84.05</v>
      </c>
      <c r="Y6" s="61">
        <f t="shared" si="1"/>
        <v>75.650000000000006</v>
      </c>
      <c r="Z6" s="61">
        <f t="shared" si="2"/>
        <v>73.97</v>
      </c>
      <c r="AA6" s="61">
        <f t="shared" si="3"/>
        <v>67.239999999999995</v>
      </c>
      <c r="AB6" s="136">
        <v>63.88</v>
      </c>
      <c r="AC6" s="61">
        <f t="shared" si="4"/>
        <v>61.69</v>
      </c>
      <c r="AD6" s="64">
        <f t="shared" si="11"/>
        <v>60.69</v>
      </c>
      <c r="AE6" s="139">
        <v>59.5</v>
      </c>
      <c r="AF6" s="136">
        <v>84.05</v>
      </c>
      <c r="AG6" s="66">
        <f t="shared" si="12"/>
        <v>75.650000000000006</v>
      </c>
    </row>
    <row r="7" spans="1:33" x14ac:dyDescent="0.2">
      <c r="A7" s="21" t="s">
        <v>6</v>
      </c>
      <c r="B7" s="119" t="s">
        <v>16</v>
      </c>
      <c r="C7" s="16">
        <v>1.5</v>
      </c>
      <c r="D7" s="129">
        <v>99.58</v>
      </c>
      <c r="E7" s="120">
        <f t="shared" ref="E7" si="14">ROUND(F7+(D7-F7)*0.5,2)</f>
        <v>91.82</v>
      </c>
      <c r="F7" s="129">
        <v>84.05</v>
      </c>
      <c r="G7" s="120">
        <f t="shared" si="6"/>
        <v>75.650000000000006</v>
      </c>
      <c r="H7" s="120">
        <f t="shared" si="7"/>
        <v>73.97</v>
      </c>
      <c r="I7" s="120">
        <f t="shared" si="8"/>
        <v>67.239999999999995</v>
      </c>
      <c r="J7" s="129">
        <v>63.88</v>
      </c>
      <c r="K7" s="120">
        <f t="shared" si="9"/>
        <v>61.69</v>
      </c>
      <c r="L7" s="121">
        <f t="shared" si="10"/>
        <v>60.69</v>
      </c>
      <c r="M7" s="129">
        <v>59.5</v>
      </c>
      <c r="N7" s="132">
        <v>84.05</v>
      </c>
      <c r="O7" s="66">
        <f t="shared" si="13"/>
        <v>75.650000000000006</v>
      </c>
      <c r="Q7" s="2"/>
      <c r="R7" s="2"/>
      <c r="T7" s="44" t="s">
        <v>291</v>
      </c>
      <c r="U7" s="14">
        <v>1</v>
      </c>
      <c r="V7" s="136">
        <v>66.38</v>
      </c>
      <c r="W7" s="61">
        <f t="shared" si="0"/>
        <v>61.21</v>
      </c>
      <c r="X7" s="136">
        <v>56.03</v>
      </c>
      <c r="Y7" s="61">
        <f t="shared" si="1"/>
        <v>50.43</v>
      </c>
      <c r="Z7" s="61">
        <f t="shared" si="2"/>
        <v>49.31</v>
      </c>
      <c r="AA7" s="61">
        <f t="shared" si="3"/>
        <v>44.82</v>
      </c>
      <c r="AB7" s="136">
        <v>42.58</v>
      </c>
      <c r="AC7" s="61">
        <f t="shared" si="4"/>
        <v>41.13</v>
      </c>
      <c r="AD7" s="64">
        <f t="shared" si="11"/>
        <v>40.450000000000003</v>
      </c>
      <c r="AE7" s="139">
        <v>39.67</v>
      </c>
      <c r="AF7" s="136">
        <v>56.03</v>
      </c>
      <c r="AG7" s="66">
        <f t="shared" si="12"/>
        <v>50.43</v>
      </c>
    </row>
    <row r="8" spans="1:33" x14ac:dyDescent="0.2">
      <c r="A8" s="21" t="s">
        <v>7</v>
      </c>
      <c r="B8" s="119" t="s">
        <v>5</v>
      </c>
      <c r="C8" s="16">
        <v>2</v>
      </c>
      <c r="D8" s="129">
        <v>132.77000000000001</v>
      </c>
      <c r="E8" s="120">
        <f t="shared" si="5"/>
        <v>122.42</v>
      </c>
      <c r="F8" s="129">
        <v>112.07</v>
      </c>
      <c r="G8" s="120">
        <f t="shared" si="6"/>
        <v>100.86</v>
      </c>
      <c r="H8" s="120">
        <f t="shared" si="7"/>
        <v>98.62</v>
      </c>
      <c r="I8" s="120">
        <f t="shared" si="8"/>
        <v>89.66</v>
      </c>
      <c r="J8" s="129">
        <v>85.17</v>
      </c>
      <c r="K8" s="120">
        <f t="shared" si="9"/>
        <v>82.25</v>
      </c>
      <c r="L8" s="121">
        <f t="shared" si="10"/>
        <v>80.91</v>
      </c>
      <c r="M8" s="129">
        <v>79.33</v>
      </c>
      <c r="N8" s="132">
        <v>112.07</v>
      </c>
      <c r="O8" s="66">
        <f t="shared" si="13"/>
        <v>100.86</v>
      </c>
      <c r="Q8" s="2"/>
      <c r="R8" s="2"/>
      <c r="T8" s="44" t="s">
        <v>292</v>
      </c>
      <c r="U8" s="14">
        <v>1.5</v>
      </c>
      <c r="V8" s="136">
        <v>99.58</v>
      </c>
      <c r="W8" s="61">
        <f t="shared" si="0"/>
        <v>91.82</v>
      </c>
      <c r="X8" s="136">
        <v>84.05</v>
      </c>
      <c r="Y8" s="61">
        <f t="shared" si="1"/>
        <v>75.650000000000006</v>
      </c>
      <c r="Z8" s="61">
        <f t="shared" si="2"/>
        <v>73.97</v>
      </c>
      <c r="AA8" s="61">
        <f t="shared" si="3"/>
        <v>67.239999999999995</v>
      </c>
      <c r="AB8" s="136">
        <v>63.88</v>
      </c>
      <c r="AC8" s="61">
        <f t="shared" si="4"/>
        <v>61.69</v>
      </c>
      <c r="AD8" s="64">
        <f t="shared" si="11"/>
        <v>60.69</v>
      </c>
      <c r="AE8" s="139">
        <v>59.5</v>
      </c>
      <c r="AF8" s="136">
        <v>84.05</v>
      </c>
      <c r="AG8" s="66">
        <f t="shared" si="12"/>
        <v>75.650000000000006</v>
      </c>
    </row>
    <row r="9" spans="1:33" x14ac:dyDescent="0.2">
      <c r="A9" s="21" t="s">
        <v>7</v>
      </c>
      <c r="B9" s="119" t="s">
        <v>15</v>
      </c>
      <c r="C9" s="16">
        <v>2.5</v>
      </c>
      <c r="D9" s="129">
        <v>165.96</v>
      </c>
      <c r="E9" s="120">
        <f t="shared" si="5"/>
        <v>153.02000000000001</v>
      </c>
      <c r="F9" s="129">
        <v>140.08000000000001</v>
      </c>
      <c r="G9" s="120">
        <f t="shared" si="6"/>
        <v>126.07</v>
      </c>
      <c r="H9" s="120">
        <f t="shared" si="7"/>
        <v>123.27</v>
      </c>
      <c r="I9" s="120">
        <f t="shared" si="8"/>
        <v>112.06</v>
      </c>
      <c r="J9" s="129">
        <v>106.46</v>
      </c>
      <c r="K9" s="120">
        <f t="shared" si="9"/>
        <v>102.82</v>
      </c>
      <c r="L9" s="121">
        <f t="shared" si="10"/>
        <v>101.14</v>
      </c>
      <c r="M9" s="129">
        <v>99.17</v>
      </c>
      <c r="N9" s="132">
        <v>140.08000000000001</v>
      </c>
      <c r="O9" s="66">
        <f t="shared" si="13"/>
        <v>126.07</v>
      </c>
      <c r="Q9" s="2"/>
      <c r="R9" s="2"/>
      <c r="T9" s="44" t="s">
        <v>313</v>
      </c>
      <c r="U9" s="14">
        <v>0.5</v>
      </c>
      <c r="V9" s="136">
        <v>33.19</v>
      </c>
      <c r="W9" s="61">
        <f t="shared" si="0"/>
        <v>30.61</v>
      </c>
      <c r="X9" s="136">
        <v>28.02</v>
      </c>
      <c r="Y9" s="61">
        <f t="shared" si="1"/>
        <v>25.22</v>
      </c>
      <c r="Z9" s="61">
        <f t="shared" si="2"/>
        <v>24.66</v>
      </c>
      <c r="AA9" s="61">
        <f t="shared" si="3"/>
        <v>22.42</v>
      </c>
      <c r="AB9" s="136">
        <v>21.29</v>
      </c>
      <c r="AC9" s="61">
        <f t="shared" si="4"/>
        <v>20.56</v>
      </c>
      <c r="AD9" s="64">
        <f t="shared" si="11"/>
        <v>20.23</v>
      </c>
      <c r="AE9" s="139">
        <v>19.829999999999998</v>
      </c>
      <c r="AF9" s="136">
        <v>28.02</v>
      </c>
      <c r="AG9" s="66">
        <f t="shared" si="12"/>
        <v>25.22</v>
      </c>
    </row>
    <row r="10" spans="1:33" x14ac:dyDescent="0.2">
      <c r="A10" s="21" t="s">
        <v>7</v>
      </c>
      <c r="B10" s="119" t="s">
        <v>16</v>
      </c>
      <c r="C10" s="16">
        <v>2.5</v>
      </c>
      <c r="D10" s="129">
        <v>165.96</v>
      </c>
      <c r="E10" s="120">
        <f t="shared" si="5"/>
        <v>153.02000000000001</v>
      </c>
      <c r="F10" s="129">
        <v>140.08000000000001</v>
      </c>
      <c r="G10" s="120">
        <f t="shared" si="6"/>
        <v>126.07</v>
      </c>
      <c r="H10" s="120">
        <f t="shared" si="7"/>
        <v>123.27</v>
      </c>
      <c r="I10" s="120">
        <f t="shared" si="8"/>
        <v>112.06</v>
      </c>
      <c r="J10" s="129">
        <v>106.46</v>
      </c>
      <c r="K10" s="120">
        <f t="shared" si="9"/>
        <v>102.82</v>
      </c>
      <c r="L10" s="121">
        <f t="shared" si="10"/>
        <v>101.14</v>
      </c>
      <c r="M10" s="129">
        <v>99.17</v>
      </c>
      <c r="N10" s="132">
        <v>140.08000000000001</v>
      </c>
      <c r="O10" s="66">
        <f t="shared" si="13"/>
        <v>126.07</v>
      </c>
      <c r="Q10" s="2"/>
      <c r="R10" s="2"/>
      <c r="T10" s="44" t="s">
        <v>293</v>
      </c>
      <c r="U10" s="14">
        <v>1</v>
      </c>
      <c r="V10" s="136">
        <v>66.38</v>
      </c>
      <c r="W10" s="61">
        <f t="shared" si="0"/>
        <v>61.21</v>
      </c>
      <c r="X10" s="136">
        <v>56.03</v>
      </c>
      <c r="Y10" s="61">
        <f t="shared" si="1"/>
        <v>50.43</v>
      </c>
      <c r="Z10" s="61">
        <f t="shared" si="2"/>
        <v>49.31</v>
      </c>
      <c r="AA10" s="61">
        <f t="shared" si="3"/>
        <v>44.82</v>
      </c>
      <c r="AB10" s="136">
        <v>42.58</v>
      </c>
      <c r="AC10" s="61">
        <f t="shared" si="4"/>
        <v>41.13</v>
      </c>
      <c r="AD10" s="64">
        <f t="shared" si="11"/>
        <v>40.450000000000003</v>
      </c>
      <c r="AE10" s="139">
        <v>39.67</v>
      </c>
      <c r="AF10" s="136">
        <v>56.03</v>
      </c>
      <c r="AG10" s="66">
        <f t="shared" si="12"/>
        <v>50.43</v>
      </c>
    </row>
    <row r="11" spans="1:33" ht="25.5" x14ac:dyDescent="0.2">
      <c r="A11" s="21" t="s">
        <v>8</v>
      </c>
      <c r="B11" s="119" t="s">
        <v>5</v>
      </c>
      <c r="C11" s="16">
        <v>1</v>
      </c>
      <c r="D11" s="129">
        <v>66.38</v>
      </c>
      <c r="E11" s="120">
        <f t="shared" si="5"/>
        <v>61.21</v>
      </c>
      <c r="F11" s="129">
        <v>56.03</v>
      </c>
      <c r="G11" s="120">
        <f t="shared" si="6"/>
        <v>50.43</v>
      </c>
      <c r="H11" s="120">
        <f t="shared" si="7"/>
        <v>49.31</v>
      </c>
      <c r="I11" s="120">
        <f t="shared" si="8"/>
        <v>44.82</v>
      </c>
      <c r="J11" s="129">
        <v>42.58</v>
      </c>
      <c r="K11" s="120">
        <f t="shared" si="9"/>
        <v>41.11</v>
      </c>
      <c r="L11" s="121">
        <f t="shared" si="10"/>
        <v>40.450000000000003</v>
      </c>
      <c r="M11" s="129">
        <v>39.64</v>
      </c>
      <c r="N11" s="132">
        <v>56.03</v>
      </c>
      <c r="O11" s="66">
        <f t="shared" si="13"/>
        <v>50.43</v>
      </c>
      <c r="Q11" s="2"/>
      <c r="R11" s="2"/>
      <c r="T11" s="21" t="s">
        <v>21</v>
      </c>
      <c r="U11" s="14">
        <v>1.5</v>
      </c>
      <c r="V11" s="136">
        <v>99.58</v>
      </c>
      <c r="W11" s="61">
        <f t="shared" si="0"/>
        <v>91.82</v>
      </c>
      <c r="X11" s="136">
        <v>84.05</v>
      </c>
      <c r="Y11" s="61">
        <f t="shared" si="1"/>
        <v>75.650000000000006</v>
      </c>
      <c r="Z11" s="61">
        <f t="shared" si="2"/>
        <v>73.97</v>
      </c>
      <c r="AA11" s="61">
        <f t="shared" si="3"/>
        <v>67.239999999999995</v>
      </c>
      <c r="AB11" s="136">
        <v>63.88</v>
      </c>
      <c r="AC11" s="61">
        <f t="shared" si="4"/>
        <v>61.69</v>
      </c>
      <c r="AD11" s="64">
        <f t="shared" si="11"/>
        <v>60.69</v>
      </c>
      <c r="AE11" s="139">
        <v>59.5</v>
      </c>
      <c r="AF11" s="136">
        <v>84.05</v>
      </c>
      <c r="AG11" s="66">
        <f t="shared" si="12"/>
        <v>75.650000000000006</v>
      </c>
    </row>
    <row r="12" spans="1:33" ht="25.5" x14ac:dyDescent="0.2">
      <c r="A12" s="21" t="s">
        <v>8</v>
      </c>
      <c r="B12" s="119" t="s">
        <v>15</v>
      </c>
      <c r="C12" s="16">
        <v>1.5</v>
      </c>
      <c r="D12" s="129">
        <v>99.58</v>
      </c>
      <c r="E12" s="120">
        <f t="shared" si="5"/>
        <v>91.82</v>
      </c>
      <c r="F12" s="129">
        <v>84.05</v>
      </c>
      <c r="G12" s="120">
        <f t="shared" si="6"/>
        <v>75.650000000000006</v>
      </c>
      <c r="H12" s="120">
        <f t="shared" si="7"/>
        <v>73.97</v>
      </c>
      <c r="I12" s="120">
        <f t="shared" si="8"/>
        <v>67.239999999999995</v>
      </c>
      <c r="J12" s="129">
        <v>63.88</v>
      </c>
      <c r="K12" s="120">
        <f t="shared" si="9"/>
        <v>61.69</v>
      </c>
      <c r="L12" s="121">
        <f t="shared" si="10"/>
        <v>60.69</v>
      </c>
      <c r="M12" s="129">
        <v>59.5</v>
      </c>
      <c r="N12" s="132">
        <v>84.05</v>
      </c>
      <c r="O12" s="66">
        <f t="shared" si="13"/>
        <v>75.650000000000006</v>
      </c>
      <c r="Q12" s="2"/>
      <c r="R12" s="2"/>
      <c r="T12" s="21" t="s">
        <v>22</v>
      </c>
      <c r="U12" s="14">
        <v>2</v>
      </c>
      <c r="V12" s="136">
        <v>132.77000000000001</v>
      </c>
      <c r="W12" s="61">
        <f t="shared" si="0"/>
        <v>122.42</v>
      </c>
      <c r="X12" s="136">
        <v>112.07</v>
      </c>
      <c r="Y12" s="61">
        <f t="shared" si="1"/>
        <v>100.86</v>
      </c>
      <c r="Z12" s="61">
        <f t="shared" si="2"/>
        <v>98.62</v>
      </c>
      <c r="AA12" s="61">
        <f t="shared" si="3"/>
        <v>89.66</v>
      </c>
      <c r="AB12" s="136">
        <v>85.17</v>
      </c>
      <c r="AC12" s="61">
        <f t="shared" si="4"/>
        <v>82.25</v>
      </c>
      <c r="AD12" s="64">
        <f t="shared" si="11"/>
        <v>80.91</v>
      </c>
      <c r="AE12" s="139">
        <v>79.33</v>
      </c>
      <c r="AF12" s="136">
        <v>112.07</v>
      </c>
      <c r="AG12" s="66">
        <f t="shared" si="12"/>
        <v>100.86</v>
      </c>
    </row>
    <row r="13" spans="1:33" x14ac:dyDescent="0.2">
      <c r="A13" s="21" t="s">
        <v>8</v>
      </c>
      <c r="B13" s="119" t="s">
        <v>16</v>
      </c>
      <c r="C13" s="16">
        <v>1.5</v>
      </c>
      <c r="D13" s="129">
        <v>99.58</v>
      </c>
      <c r="E13" s="120">
        <f t="shared" si="5"/>
        <v>91.82</v>
      </c>
      <c r="F13" s="129">
        <v>84.05</v>
      </c>
      <c r="G13" s="120">
        <f t="shared" si="6"/>
        <v>75.650000000000006</v>
      </c>
      <c r="H13" s="120">
        <f t="shared" si="7"/>
        <v>73.97</v>
      </c>
      <c r="I13" s="120">
        <f t="shared" si="8"/>
        <v>67.239999999999995</v>
      </c>
      <c r="J13" s="129">
        <v>63.88</v>
      </c>
      <c r="K13" s="120">
        <f t="shared" si="9"/>
        <v>61.69</v>
      </c>
      <c r="L13" s="121">
        <f t="shared" si="10"/>
        <v>60.69</v>
      </c>
      <c r="M13" s="129">
        <v>59.5</v>
      </c>
      <c r="N13" s="132">
        <v>84.05</v>
      </c>
      <c r="O13" s="66">
        <f t="shared" si="13"/>
        <v>75.650000000000006</v>
      </c>
      <c r="Q13" s="2"/>
      <c r="R13" s="2"/>
      <c r="T13" s="21" t="s">
        <v>23</v>
      </c>
      <c r="U13" s="14">
        <v>2.5</v>
      </c>
      <c r="V13" s="136">
        <v>165.96</v>
      </c>
      <c r="W13" s="61">
        <f t="shared" si="0"/>
        <v>153.02000000000001</v>
      </c>
      <c r="X13" s="136">
        <v>140.08000000000001</v>
      </c>
      <c r="Y13" s="61">
        <f t="shared" si="1"/>
        <v>126.07</v>
      </c>
      <c r="Z13" s="61">
        <f t="shared" si="2"/>
        <v>123.27</v>
      </c>
      <c r="AA13" s="61">
        <f t="shared" si="3"/>
        <v>112.06</v>
      </c>
      <c r="AB13" s="136">
        <v>106.46</v>
      </c>
      <c r="AC13" s="61">
        <f t="shared" si="4"/>
        <v>102.82</v>
      </c>
      <c r="AD13" s="64">
        <f t="shared" si="11"/>
        <v>101.14</v>
      </c>
      <c r="AE13" s="139">
        <v>99.17</v>
      </c>
      <c r="AF13" s="136">
        <v>140.08000000000001</v>
      </c>
      <c r="AG13" s="66">
        <f t="shared" si="12"/>
        <v>126.07</v>
      </c>
    </row>
    <row r="14" spans="1:33" ht="26.25" thickBot="1" x14ac:dyDescent="0.25">
      <c r="A14" s="21" t="s">
        <v>9</v>
      </c>
      <c r="B14" s="119" t="s">
        <v>5</v>
      </c>
      <c r="C14" s="16">
        <v>2</v>
      </c>
      <c r="D14" s="129">
        <v>132.77000000000001</v>
      </c>
      <c r="E14" s="120">
        <f t="shared" si="5"/>
        <v>122.42</v>
      </c>
      <c r="F14" s="129">
        <v>112.07</v>
      </c>
      <c r="G14" s="120">
        <f t="shared" si="6"/>
        <v>100.86</v>
      </c>
      <c r="H14" s="120">
        <f t="shared" si="7"/>
        <v>98.62</v>
      </c>
      <c r="I14" s="120">
        <f t="shared" si="8"/>
        <v>89.66</v>
      </c>
      <c r="J14" s="129">
        <v>85.17</v>
      </c>
      <c r="K14" s="120">
        <f t="shared" si="9"/>
        <v>82.25</v>
      </c>
      <c r="L14" s="121">
        <f t="shared" si="10"/>
        <v>80.91</v>
      </c>
      <c r="M14" s="129">
        <v>79.33</v>
      </c>
      <c r="N14" s="132">
        <v>112.07</v>
      </c>
      <c r="O14" s="66">
        <f t="shared" si="13"/>
        <v>100.86</v>
      </c>
      <c r="Q14" s="2"/>
      <c r="R14" s="2"/>
      <c r="T14" s="39" t="str">
        <f>'Drop Down'!E14</f>
        <v>Sonstige vereinbarte Tätigkeit gem. § 12 Abs. 3 Anlage 4f zur AVO</v>
      </c>
      <c r="U14" s="15"/>
      <c r="V14" s="137">
        <v>39.83</v>
      </c>
      <c r="W14" s="62">
        <f t="shared" si="0"/>
        <v>36.729999999999997</v>
      </c>
      <c r="X14" s="137">
        <v>33.619999999999997</v>
      </c>
      <c r="Y14" s="62">
        <f t="shared" si="1"/>
        <v>30.26</v>
      </c>
      <c r="Z14" s="62">
        <f t="shared" si="2"/>
        <v>29.59</v>
      </c>
      <c r="AA14" s="62">
        <f t="shared" si="3"/>
        <v>26.9</v>
      </c>
      <c r="AB14" s="137">
        <v>25.55</v>
      </c>
      <c r="AC14" s="62">
        <f t="shared" si="4"/>
        <v>24.68</v>
      </c>
      <c r="AD14" s="73">
        <f t="shared" si="11"/>
        <v>24.27</v>
      </c>
      <c r="AE14" s="137">
        <v>23.8</v>
      </c>
      <c r="AF14" s="137">
        <v>33.619999999999997</v>
      </c>
      <c r="AG14" s="74">
        <f t="shared" si="12"/>
        <v>30.26</v>
      </c>
    </row>
    <row r="15" spans="1:33" x14ac:dyDescent="0.2">
      <c r="A15" s="21" t="s">
        <v>9</v>
      </c>
      <c r="B15" s="119" t="s">
        <v>15</v>
      </c>
      <c r="C15" s="16">
        <v>2.5</v>
      </c>
      <c r="D15" s="129">
        <v>165.96</v>
      </c>
      <c r="E15" s="120">
        <f t="shared" si="5"/>
        <v>153.02000000000001</v>
      </c>
      <c r="F15" s="129">
        <v>140.08000000000001</v>
      </c>
      <c r="G15" s="120">
        <f t="shared" si="6"/>
        <v>126.07</v>
      </c>
      <c r="H15" s="120">
        <f t="shared" si="7"/>
        <v>123.27</v>
      </c>
      <c r="I15" s="120">
        <f t="shared" si="8"/>
        <v>112.06</v>
      </c>
      <c r="J15" s="129">
        <v>106.46</v>
      </c>
      <c r="K15" s="120">
        <f t="shared" si="9"/>
        <v>102.82</v>
      </c>
      <c r="L15" s="121">
        <f t="shared" si="10"/>
        <v>101.14</v>
      </c>
      <c r="M15" s="129">
        <v>99.17</v>
      </c>
      <c r="N15" s="132">
        <v>140.08000000000001</v>
      </c>
      <c r="O15" s="66">
        <f t="shared" si="13"/>
        <v>126.07</v>
      </c>
      <c r="Q15" s="2"/>
      <c r="R15" s="2"/>
    </row>
    <row r="16" spans="1:33" x14ac:dyDescent="0.2">
      <c r="A16" s="21" t="s">
        <v>9</v>
      </c>
      <c r="B16" s="119" t="s">
        <v>16</v>
      </c>
      <c r="C16" s="16">
        <v>2.5</v>
      </c>
      <c r="D16" s="129">
        <v>165.96</v>
      </c>
      <c r="E16" s="120">
        <f t="shared" si="5"/>
        <v>153.02000000000001</v>
      </c>
      <c r="F16" s="129">
        <v>140.08000000000001</v>
      </c>
      <c r="G16" s="120">
        <f t="shared" si="6"/>
        <v>126.07</v>
      </c>
      <c r="H16" s="120">
        <f t="shared" si="7"/>
        <v>123.27</v>
      </c>
      <c r="I16" s="120">
        <f t="shared" si="8"/>
        <v>112.06</v>
      </c>
      <c r="J16" s="129">
        <v>106.46</v>
      </c>
      <c r="K16" s="120">
        <f t="shared" si="9"/>
        <v>102.82</v>
      </c>
      <c r="L16" s="121">
        <f t="shared" si="10"/>
        <v>101.14</v>
      </c>
      <c r="M16" s="129">
        <v>99.17</v>
      </c>
      <c r="N16" s="132">
        <v>140.08000000000001</v>
      </c>
      <c r="O16" s="66">
        <f t="shared" si="13"/>
        <v>126.07</v>
      </c>
      <c r="P16" s="2"/>
      <c r="Q16" s="2"/>
      <c r="R16" s="2"/>
    </row>
    <row r="17" spans="1:18" x14ac:dyDescent="0.2">
      <c r="A17" s="21" t="s">
        <v>10</v>
      </c>
      <c r="B17" s="119" t="s">
        <v>5</v>
      </c>
      <c r="C17" s="16">
        <v>1</v>
      </c>
      <c r="D17" s="129">
        <v>66.38</v>
      </c>
      <c r="E17" s="120">
        <f t="shared" si="5"/>
        <v>61.21</v>
      </c>
      <c r="F17" s="129">
        <v>56.03</v>
      </c>
      <c r="G17" s="120">
        <f t="shared" si="6"/>
        <v>50.43</v>
      </c>
      <c r="H17" s="120">
        <f t="shared" si="7"/>
        <v>49.31</v>
      </c>
      <c r="I17" s="120">
        <f t="shared" si="8"/>
        <v>44.82</v>
      </c>
      <c r="J17" s="129">
        <v>42.58</v>
      </c>
      <c r="K17" s="120">
        <f t="shared" si="9"/>
        <v>41.13</v>
      </c>
      <c r="L17" s="121">
        <f t="shared" si="10"/>
        <v>40.450000000000003</v>
      </c>
      <c r="M17" s="129">
        <v>39.67</v>
      </c>
      <c r="N17" s="132">
        <v>56.03</v>
      </c>
      <c r="O17" s="66">
        <f t="shared" si="13"/>
        <v>50.43</v>
      </c>
      <c r="P17" s="2"/>
      <c r="Q17" s="2"/>
      <c r="R17" s="2"/>
    </row>
    <row r="18" spans="1:18" x14ac:dyDescent="0.2">
      <c r="A18" s="21" t="s">
        <v>10</v>
      </c>
      <c r="B18" s="119" t="s">
        <v>15</v>
      </c>
      <c r="C18" s="16">
        <v>1.5</v>
      </c>
      <c r="D18" s="129">
        <v>99.58</v>
      </c>
      <c r="E18" s="120">
        <f t="shared" si="5"/>
        <v>91.82</v>
      </c>
      <c r="F18" s="129">
        <v>84.05</v>
      </c>
      <c r="G18" s="120">
        <f t="shared" si="6"/>
        <v>75.650000000000006</v>
      </c>
      <c r="H18" s="120">
        <f t="shared" si="7"/>
        <v>73.97</v>
      </c>
      <c r="I18" s="120">
        <f t="shared" si="8"/>
        <v>67.239999999999995</v>
      </c>
      <c r="J18" s="129">
        <v>63.88</v>
      </c>
      <c r="K18" s="120">
        <f t="shared" si="9"/>
        <v>61.69</v>
      </c>
      <c r="L18" s="121">
        <f t="shared" si="10"/>
        <v>60.69</v>
      </c>
      <c r="M18" s="129">
        <v>59.5</v>
      </c>
      <c r="N18" s="132">
        <v>84.05</v>
      </c>
      <c r="O18" s="66">
        <f t="shared" si="13"/>
        <v>75.650000000000006</v>
      </c>
    </row>
    <row r="19" spans="1:18" x14ac:dyDescent="0.2">
      <c r="A19" s="21" t="s">
        <v>10</v>
      </c>
      <c r="B19" s="119" t="s">
        <v>16</v>
      </c>
      <c r="C19" s="16">
        <v>1.5</v>
      </c>
      <c r="D19" s="129">
        <v>99.58</v>
      </c>
      <c r="E19" s="120">
        <f t="shared" si="5"/>
        <v>91.82</v>
      </c>
      <c r="F19" s="129">
        <v>84.05</v>
      </c>
      <c r="G19" s="120">
        <f t="shared" si="6"/>
        <v>75.650000000000006</v>
      </c>
      <c r="H19" s="120">
        <f t="shared" si="7"/>
        <v>73.97</v>
      </c>
      <c r="I19" s="120">
        <f t="shared" si="8"/>
        <v>67.239999999999995</v>
      </c>
      <c r="J19" s="129">
        <v>63.88</v>
      </c>
      <c r="K19" s="120">
        <f t="shared" si="9"/>
        <v>61.69</v>
      </c>
      <c r="L19" s="121">
        <f t="shared" si="10"/>
        <v>60.69</v>
      </c>
      <c r="M19" s="129">
        <v>59.5</v>
      </c>
      <c r="N19" s="132">
        <v>84.05</v>
      </c>
      <c r="O19" s="66">
        <f t="shared" si="13"/>
        <v>75.650000000000006</v>
      </c>
    </row>
    <row r="20" spans="1:18" x14ac:dyDescent="0.2">
      <c r="A20" s="21" t="s">
        <v>39</v>
      </c>
      <c r="B20" s="119" t="s">
        <v>5</v>
      </c>
      <c r="C20" s="16">
        <v>1.5</v>
      </c>
      <c r="D20" s="129">
        <v>99.58</v>
      </c>
      <c r="E20" s="120">
        <f t="shared" si="5"/>
        <v>91.82</v>
      </c>
      <c r="F20" s="129">
        <v>84.05</v>
      </c>
      <c r="G20" s="120">
        <f t="shared" si="6"/>
        <v>75.650000000000006</v>
      </c>
      <c r="H20" s="120">
        <f t="shared" si="7"/>
        <v>73.97</v>
      </c>
      <c r="I20" s="120">
        <f t="shared" si="8"/>
        <v>67.239999999999995</v>
      </c>
      <c r="J20" s="129">
        <v>63.88</v>
      </c>
      <c r="K20" s="120">
        <f t="shared" si="9"/>
        <v>61.69</v>
      </c>
      <c r="L20" s="121">
        <f t="shared" si="10"/>
        <v>60.69</v>
      </c>
      <c r="M20" s="129">
        <v>59.5</v>
      </c>
      <c r="N20" s="132">
        <v>84.05</v>
      </c>
      <c r="O20" s="66">
        <f t="shared" si="13"/>
        <v>75.650000000000006</v>
      </c>
    </row>
    <row r="21" spans="1:18" x14ac:dyDescent="0.2">
      <c r="A21" s="21" t="s">
        <v>39</v>
      </c>
      <c r="B21" s="119" t="s">
        <v>15</v>
      </c>
      <c r="C21" s="16">
        <v>2</v>
      </c>
      <c r="D21" s="129">
        <v>132.77000000000001</v>
      </c>
      <c r="E21" s="120">
        <f t="shared" si="5"/>
        <v>122.42</v>
      </c>
      <c r="F21" s="129">
        <v>112.07</v>
      </c>
      <c r="G21" s="120">
        <f t="shared" si="6"/>
        <v>100.86</v>
      </c>
      <c r="H21" s="120">
        <f t="shared" si="7"/>
        <v>98.62</v>
      </c>
      <c r="I21" s="120">
        <f t="shared" si="8"/>
        <v>89.66</v>
      </c>
      <c r="J21" s="129">
        <v>85.17</v>
      </c>
      <c r="K21" s="120">
        <f t="shared" si="9"/>
        <v>82.25</v>
      </c>
      <c r="L21" s="121">
        <f t="shared" si="10"/>
        <v>80.91</v>
      </c>
      <c r="M21" s="129">
        <v>79.33</v>
      </c>
      <c r="N21" s="132">
        <v>112.07</v>
      </c>
      <c r="O21" s="66">
        <f t="shared" si="13"/>
        <v>100.86</v>
      </c>
    </row>
    <row r="22" spans="1:18" x14ac:dyDescent="0.2">
      <c r="A22" s="21" t="s">
        <v>39</v>
      </c>
      <c r="B22" s="119" t="s">
        <v>16</v>
      </c>
      <c r="C22" s="16">
        <v>2</v>
      </c>
      <c r="D22" s="129">
        <v>132.77000000000001</v>
      </c>
      <c r="E22" s="120">
        <f t="shared" si="5"/>
        <v>122.42</v>
      </c>
      <c r="F22" s="129">
        <v>112.07</v>
      </c>
      <c r="G22" s="120">
        <f t="shared" si="6"/>
        <v>100.86</v>
      </c>
      <c r="H22" s="120">
        <f t="shared" si="7"/>
        <v>98.62</v>
      </c>
      <c r="I22" s="120">
        <f t="shared" si="8"/>
        <v>89.66</v>
      </c>
      <c r="J22" s="129">
        <v>85.17</v>
      </c>
      <c r="K22" s="120">
        <f t="shared" si="9"/>
        <v>82.25</v>
      </c>
      <c r="L22" s="121">
        <f t="shared" si="10"/>
        <v>80.91</v>
      </c>
      <c r="M22" s="129">
        <v>79.33</v>
      </c>
      <c r="N22" s="132">
        <v>112.07</v>
      </c>
      <c r="O22" s="66">
        <f t="shared" si="13"/>
        <v>100.86</v>
      </c>
    </row>
    <row r="23" spans="1:18" x14ac:dyDescent="0.2">
      <c r="A23" s="21" t="s">
        <v>17</v>
      </c>
      <c r="B23" s="119" t="s">
        <v>5</v>
      </c>
      <c r="C23" s="16">
        <v>1.5</v>
      </c>
      <c r="D23" s="129">
        <v>99.58</v>
      </c>
      <c r="E23" s="120">
        <f t="shared" si="5"/>
        <v>91.82</v>
      </c>
      <c r="F23" s="129">
        <v>84.05</v>
      </c>
      <c r="G23" s="120">
        <f t="shared" si="6"/>
        <v>75.650000000000006</v>
      </c>
      <c r="H23" s="120">
        <f t="shared" si="7"/>
        <v>73.97</v>
      </c>
      <c r="I23" s="120">
        <f t="shared" si="8"/>
        <v>67.239999999999995</v>
      </c>
      <c r="J23" s="129">
        <v>63.88</v>
      </c>
      <c r="K23" s="120">
        <f t="shared" si="9"/>
        <v>61.69</v>
      </c>
      <c r="L23" s="121">
        <f t="shared" si="10"/>
        <v>60.69</v>
      </c>
      <c r="M23" s="129">
        <v>59.5</v>
      </c>
      <c r="N23" s="132">
        <v>84.05</v>
      </c>
      <c r="O23" s="66">
        <f t="shared" si="13"/>
        <v>75.650000000000006</v>
      </c>
    </row>
    <row r="24" spans="1:18" x14ac:dyDescent="0.2">
      <c r="A24" s="21" t="s">
        <v>17</v>
      </c>
      <c r="B24" s="119" t="s">
        <v>15</v>
      </c>
      <c r="C24" s="16">
        <v>2</v>
      </c>
      <c r="D24" s="129">
        <v>132.77000000000001</v>
      </c>
      <c r="E24" s="120">
        <f t="shared" si="5"/>
        <v>122.42</v>
      </c>
      <c r="F24" s="129">
        <v>112.07</v>
      </c>
      <c r="G24" s="120">
        <f t="shared" si="6"/>
        <v>100.86</v>
      </c>
      <c r="H24" s="120">
        <f t="shared" si="7"/>
        <v>98.62</v>
      </c>
      <c r="I24" s="120">
        <f t="shared" si="8"/>
        <v>89.66</v>
      </c>
      <c r="J24" s="129">
        <v>85.17</v>
      </c>
      <c r="K24" s="120">
        <f t="shared" si="9"/>
        <v>82.25</v>
      </c>
      <c r="L24" s="121">
        <f t="shared" si="10"/>
        <v>80.91</v>
      </c>
      <c r="M24" s="129">
        <v>79.33</v>
      </c>
      <c r="N24" s="132">
        <v>112.07</v>
      </c>
      <c r="O24" s="66">
        <f t="shared" si="13"/>
        <v>100.86</v>
      </c>
    </row>
    <row r="25" spans="1:18" x14ac:dyDescent="0.2">
      <c r="A25" s="21" t="s">
        <v>17</v>
      </c>
      <c r="B25" s="119" t="s">
        <v>16</v>
      </c>
      <c r="C25" s="16">
        <v>2</v>
      </c>
      <c r="D25" s="129">
        <v>132.77000000000001</v>
      </c>
      <c r="E25" s="120">
        <f t="shared" si="5"/>
        <v>122.42</v>
      </c>
      <c r="F25" s="129">
        <v>112.07</v>
      </c>
      <c r="G25" s="120">
        <f t="shared" si="6"/>
        <v>100.86</v>
      </c>
      <c r="H25" s="120">
        <f t="shared" si="7"/>
        <v>98.62</v>
      </c>
      <c r="I25" s="120">
        <f t="shared" si="8"/>
        <v>89.66</v>
      </c>
      <c r="J25" s="129">
        <v>85.17</v>
      </c>
      <c r="K25" s="120">
        <f t="shared" si="9"/>
        <v>82.25</v>
      </c>
      <c r="L25" s="121">
        <f t="shared" si="10"/>
        <v>80.91</v>
      </c>
      <c r="M25" s="129">
        <v>79.33</v>
      </c>
      <c r="N25" s="132">
        <v>112.07</v>
      </c>
      <c r="O25" s="66">
        <f t="shared" si="13"/>
        <v>100.86</v>
      </c>
    </row>
    <row r="26" spans="1:18" x14ac:dyDescent="0.2">
      <c r="A26" s="21" t="s">
        <v>18</v>
      </c>
      <c r="B26" s="119" t="s">
        <v>5</v>
      </c>
      <c r="C26" s="16">
        <v>2</v>
      </c>
      <c r="D26" s="129">
        <v>132.77000000000001</v>
      </c>
      <c r="E26" s="120">
        <f t="shared" si="5"/>
        <v>122.42</v>
      </c>
      <c r="F26" s="129">
        <v>112.07</v>
      </c>
      <c r="G26" s="120">
        <f t="shared" si="6"/>
        <v>100.86</v>
      </c>
      <c r="H26" s="120">
        <f t="shared" si="7"/>
        <v>98.62</v>
      </c>
      <c r="I26" s="120">
        <f t="shared" si="8"/>
        <v>89.66</v>
      </c>
      <c r="J26" s="129">
        <v>85.17</v>
      </c>
      <c r="K26" s="120">
        <f t="shared" si="9"/>
        <v>82.25</v>
      </c>
      <c r="L26" s="121">
        <f t="shared" si="10"/>
        <v>80.91</v>
      </c>
      <c r="M26" s="129">
        <v>79.33</v>
      </c>
      <c r="N26" s="132">
        <v>112.07</v>
      </c>
      <c r="O26" s="66">
        <f t="shared" si="13"/>
        <v>100.86</v>
      </c>
    </row>
    <row r="27" spans="1:18" x14ac:dyDescent="0.2">
      <c r="A27" s="21" t="s">
        <v>18</v>
      </c>
      <c r="B27" s="119" t="s">
        <v>15</v>
      </c>
      <c r="C27" s="16">
        <v>2.5</v>
      </c>
      <c r="D27" s="129">
        <v>165.96</v>
      </c>
      <c r="E27" s="120">
        <f t="shared" si="5"/>
        <v>153.02000000000001</v>
      </c>
      <c r="F27" s="129">
        <v>140.08000000000001</v>
      </c>
      <c r="G27" s="120">
        <f t="shared" si="6"/>
        <v>126.07</v>
      </c>
      <c r="H27" s="120">
        <f t="shared" si="7"/>
        <v>123.27</v>
      </c>
      <c r="I27" s="120">
        <f t="shared" si="8"/>
        <v>112.06</v>
      </c>
      <c r="J27" s="129">
        <v>106.46</v>
      </c>
      <c r="K27" s="120">
        <f t="shared" si="9"/>
        <v>102.82</v>
      </c>
      <c r="L27" s="121">
        <f t="shared" si="10"/>
        <v>101.14</v>
      </c>
      <c r="M27" s="129">
        <v>99.17</v>
      </c>
      <c r="N27" s="132">
        <v>140.08000000000001</v>
      </c>
      <c r="O27" s="66">
        <f t="shared" si="13"/>
        <v>126.07</v>
      </c>
    </row>
    <row r="28" spans="1:18" x14ac:dyDescent="0.2">
      <c r="A28" s="21" t="s">
        <v>18</v>
      </c>
      <c r="B28" s="119" t="s">
        <v>16</v>
      </c>
      <c r="C28" s="16">
        <v>2.5</v>
      </c>
      <c r="D28" s="129">
        <v>165.96</v>
      </c>
      <c r="E28" s="120">
        <f t="shared" si="5"/>
        <v>153.02000000000001</v>
      </c>
      <c r="F28" s="129">
        <v>140.08000000000001</v>
      </c>
      <c r="G28" s="120">
        <f t="shared" si="6"/>
        <v>126.07</v>
      </c>
      <c r="H28" s="120">
        <f t="shared" si="7"/>
        <v>123.27</v>
      </c>
      <c r="I28" s="120">
        <f t="shared" si="8"/>
        <v>112.06</v>
      </c>
      <c r="J28" s="129">
        <v>106.46</v>
      </c>
      <c r="K28" s="120">
        <f t="shared" si="9"/>
        <v>102.82</v>
      </c>
      <c r="L28" s="121">
        <f t="shared" si="10"/>
        <v>101.14</v>
      </c>
      <c r="M28" s="129">
        <v>99.17</v>
      </c>
      <c r="N28" s="132">
        <v>140.08000000000001</v>
      </c>
      <c r="O28" s="66">
        <f t="shared" si="13"/>
        <v>126.07</v>
      </c>
    </row>
    <row r="29" spans="1:18" x14ac:dyDescent="0.2">
      <c r="A29" s="21" t="s">
        <v>19</v>
      </c>
      <c r="B29" s="119" t="s">
        <v>5</v>
      </c>
      <c r="C29" s="16">
        <v>1</v>
      </c>
      <c r="D29" s="129">
        <v>66.38</v>
      </c>
      <c r="E29" s="120">
        <f t="shared" si="5"/>
        <v>61.21</v>
      </c>
      <c r="F29" s="129">
        <v>56.03</v>
      </c>
      <c r="G29" s="120">
        <f t="shared" si="6"/>
        <v>50.43</v>
      </c>
      <c r="H29" s="120">
        <f t="shared" si="7"/>
        <v>49.31</v>
      </c>
      <c r="I29" s="120">
        <f t="shared" si="8"/>
        <v>44.82</v>
      </c>
      <c r="J29" s="129">
        <v>42.58</v>
      </c>
      <c r="K29" s="120">
        <f t="shared" si="9"/>
        <v>41.13</v>
      </c>
      <c r="L29" s="121">
        <f t="shared" si="10"/>
        <v>40.450000000000003</v>
      </c>
      <c r="M29" s="129">
        <v>39.67</v>
      </c>
      <c r="N29" s="132">
        <v>56.03</v>
      </c>
      <c r="O29" s="66">
        <f t="shared" si="13"/>
        <v>50.43</v>
      </c>
    </row>
    <row r="30" spans="1:18" x14ac:dyDescent="0.2">
      <c r="A30" s="21" t="s">
        <v>19</v>
      </c>
      <c r="B30" s="119" t="s">
        <v>15</v>
      </c>
      <c r="C30" s="16">
        <v>1.5</v>
      </c>
      <c r="D30" s="129">
        <v>99.58</v>
      </c>
      <c r="E30" s="120">
        <f t="shared" si="5"/>
        <v>91.82</v>
      </c>
      <c r="F30" s="129">
        <v>84.05</v>
      </c>
      <c r="G30" s="120">
        <f t="shared" si="6"/>
        <v>75.650000000000006</v>
      </c>
      <c r="H30" s="120">
        <f t="shared" si="7"/>
        <v>73.97</v>
      </c>
      <c r="I30" s="120">
        <f t="shared" si="8"/>
        <v>67.239999999999995</v>
      </c>
      <c r="J30" s="129">
        <v>63.88</v>
      </c>
      <c r="K30" s="120">
        <f t="shared" si="9"/>
        <v>61.69</v>
      </c>
      <c r="L30" s="121">
        <f t="shared" si="10"/>
        <v>60.69</v>
      </c>
      <c r="M30" s="129">
        <v>59.5</v>
      </c>
      <c r="N30" s="132">
        <v>84.05</v>
      </c>
      <c r="O30" s="66">
        <f t="shared" si="13"/>
        <v>75.650000000000006</v>
      </c>
    </row>
    <row r="31" spans="1:18" x14ac:dyDescent="0.2">
      <c r="A31" s="21" t="s">
        <v>19</v>
      </c>
      <c r="B31" s="119" t="s">
        <v>16</v>
      </c>
      <c r="C31" s="16">
        <v>1.5</v>
      </c>
      <c r="D31" s="129">
        <v>99.58</v>
      </c>
      <c r="E31" s="120">
        <f t="shared" si="5"/>
        <v>91.82</v>
      </c>
      <c r="F31" s="129">
        <v>84.05</v>
      </c>
      <c r="G31" s="120">
        <f t="shared" si="6"/>
        <v>75.650000000000006</v>
      </c>
      <c r="H31" s="120">
        <f t="shared" si="7"/>
        <v>73.97</v>
      </c>
      <c r="I31" s="120">
        <f t="shared" si="8"/>
        <v>67.239999999999995</v>
      </c>
      <c r="J31" s="129">
        <v>63.88</v>
      </c>
      <c r="K31" s="120">
        <f t="shared" si="9"/>
        <v>61.69</v>
      </c>
      <c r="L31" s="121">
        <f t="shared" si="10"/>
        <v>60.69</v>
      </c>
      <c r="M31" s="129">
        <v>59.5</v>
      </c>
      <c r="N31" s="132">
        <v>84.05</v>
      </c>
      <c r="O31" s="66">
        <f t="shared" si="13"/>
        <v>75.650000000000006</v>
      </c>
    </row>
    <row r="32" spans="1:18" x14ac:dyDescent="0.2">
      <c r="A32" s="21" t="s">
        <v>20</v>
      </c>
      <c r="B32" s="119" t="s">
        <v>5</v>
      </c>
      <c r="C32" s="16">
        <v>1</v>
      </c>
      <c r="D32" s="129">
        <v>66.38</v>
      </c>
      <c r="E32" s="120">
        <f t="shared" si="5"/>
        <v>61.21</v>
      </c>
      <c r="F32" s="129">
        <v>56.03</v>
      </c>
      <c r="G32" s="120">
        <f t="shared" si="6"/>
        <v>50.43</v>
      </c>
      <c r="H32" s="120">
        <f t="shared" si="7"/>
        <v>49.31</v>
      </c>
      <c r="I32" s="120">
        <f t="shared" si="8"/>
        <v>44.82</v>
      </c>
      <c r="J32" s="129">
        <v>42.58</v>
      </c>
      <c r="K32" s="120">
        <f t="shared" si="9"/>
        <v>41.13</v>
      </c>
      <c r="L32" s="121">
        <f t="shared" si="10"/>
        <v>40.450000000000003</v>
      </c>
      <c r="M32" s="129">
        <v>39.67</v>
      </c>
      <c r="N32" s="132">
        <v>56.03</v>
      </c>
      <c r="O32" s="66">
        <f t="shared" si="13"/>
        <v>50.43</v>
      </c>
    </row>
    <row r="33" spans="1:15" x14ac:dyDescent="0.2">
      <c r="A33" s="21" t="s">
        <v>20</v>
      </c>
      <c r="B33" s="119" t="s">
        <v>15</v>
      </c>
      <c r="C33" s="16">
        <v>1.5</v>
      </c>
      <c r="D33" s="129">
        <v>99.58</v>
      </c>
      <c r="E33" s="120">
        <f t="shared" si="5"/>
        <v>91.82</v>
      </c>
      <c r="F33" s="129">
        <v>84.05</v>
      </c>
      <c r="G33" s="120">
        <f t="shared" si="6"/>
        <v>75.650000000000006</v>
      </c>
      <c r="H33" s="120">
        <f t="shared" si="7"/>
        <v>73.97</v>
      </c>
      <c r="I33" s="120">
        <f t="shared" si="8"/>
        <v>67.239999999999995</v>
      </c>
      <c r="J33" s="129">
        <v>63.88</v>
      </c>
      <c r="K33" s="120">
        <f t="shared" si="9"/>
        <v>61.69</v>
      </c>
      <c r="L33" s="121">
        <f t="shared" si="10"/>
        <v>60.69</v>
      </c>
      <c r="M33" s="129">
        <v>59.5</v>
      </c>
      <c r="N33" s="132">
        <v>84.05</v>
      </c>
      <c r="O33" s="66">
        <f t="shared" si="13"/>
        <v>75.650000000000006</v>
      </c>
    </row>
    <row r="34" spans="1:15" x14ac:dyDescent="0.2">
      <c r="A34" s="21" t="s">
        <v>20</v>
      </c>
      <c r="B34" s="119" t="s">
        <v>16</v>
      </c>
      <c r="C34" s="16">
        <v>1.5</v>
      </c>
      <c r="D34" s="129">
        <v>99.58</v>
      </c>
      <c r="E34" s="120">
        <f t="shared" si="5"/>
        <v>91.82</v>
      </c>
      <c r="F34" s="129">
        <v>84.05</v>
      </c>
      <c r="G34" s="120">
        <f t="shared" si="6"/>
        <v>75.650000000000006</v>
      </c>
      <c r="H34" s="120">
        <f t="shared" si="7"/>
        <v>73.97</v>
      </c>
      <c r="I34" s="120">
        <f t="shared" si="8"/>
        <v>67.239999999999995</v>
      </c>
      <c r="J34" s="129">
        <v>63.88</v>
      </c>
      <c r="K34" s="120">
        <f t="shared" si="9"/>
        <v>61.69</v>
      </c>
      <c r="L34" s="121">
        <f t="shared" si="10"/>
        <v>60.69</v>
      </c>
      <c r="M34" s="129">
        <v>59.5</v>
      </c>
      <c r="N34" s="132">
        <v>84.05</v>
      </c>
      <c r="O34" s="66">
        <f t="shared" si="13"/>
        <v>75.650000000000006</v>
      </c>
    </row>
    <row r="35" spans="1:15" ht="25.5" x14ac:dyDescent="0.2">
      <c r="A35" s="21" t="s">
        <v>304</v>
      </c>
      <c r="B35" s="119" t="s">
        <v>5</v>
      </c>
      <c r="C35" s="16">
        <v>1</v>
      </c>
      <c r="D35" s="129">
        <v>66.38</v>
      </c>
      <c r="E35" s="120">
        <f t="shared" si="5"/>
        <v>61.21</v>
      </c>
      <c r="F35" s="129">
        <v>56.03</v>
      </c>
      <c r="G35" s="120">
        <f t="shared" si="6"/>
        <v>50.43</v>
      </c>
      <c r="H35" s="120">
        <f t="shared" si="7"/>
        <v>49.31</v>
      </c>
      <c r="I35" s="120">
        <f t="shared" si="8"/>
        <v>44.82</v>
      </c>
      <c r="J35" s="129">
        <v>42.58</v>
      </c>
      <c r="K35" s="120">
        <f t="shared" si="9"/>
        <v>41.13</v>
      </c>
      <c r="L35" s="121">
        <f t="shared" si="10"/>
        <v>40.450000000000003</v>
      </c>
      <c r="M35" s="129">
        <v>39.67</v>
      </c>
      <c r="N35" s="132">
        <v>56.03</v>
      </c>
      <c r="O35" s="66">
        <f t="shared" si="13"/>
        <v>50.43</v>
      </c>
    </row>
    <row r="36" spans="1:15" ht="25.5" x14ac:dyDescent="0.2">
      <c r="A36" s="21" t="s">
        <v>304</v>
      </c>
      <c r="B36" s="119" t="s">
        <v>15</v>
      </c>
      <c r="C36" s="16">
        <v>1.5</v>
      </c>
      <c r="D36" s="129">
        <v>99.58</v>
      </c>
      <c r="E36" s="120">
        <f t="shared" si="5"/>
        <v>91.82</v>
      </c>
      <c r="F36" s="129">
        <v>84.05</v>
      </c>
      <c r="G36" s="120">
        <f t="shared" si="6"/>
        <v>75.650000000000006</v>
      </c>
      <c r="H36" s="120">
        <f t="shared" si="7"/>
        <v>73.97</v>
      </c>
      <c r="I36" s="120">
        <f t="shared" si="8"/>
        <v>67.239999999999995</v>
      </c>
      <c r="J36" s="129">
        <v>63.88</v>
      </c>
      <c r="K36" s="120">
        <f t="shared" si="9"/>
        <v>61.69</v>
      </c>
      <c r="L36" s="121">
        <f t="shared" si="10"/>
        <v>60.69</v>
      </c>
      <c r="M36" s="129">
        <v>59.5</v>
      </c>
      <c r="N36" s="132">
        <v>84.05</v>
      </c>
      <c r="O36" s="66">
        <f t="shared" si="13"/>
        <v>75.650000000000006</v>
      </c>
    </row>
    <row r="37" spans="1:15" ht="25.5" x14ac:dyDescent="0.2">
      <c r="A37" s="21" t="s">
        <v>304</v>
      </c>
      <c r="B37" s="119" t="s">
        <v>16</v>
      </c>
      <c r="C37" s="16">
        <v>1.5</v>
      </c>
      <c r="D37" s="129">
        <v>99.58</v>
      </c>
      <c r="E37" s="120">
        <f t="shared" si="5"/>
        <v>91.82</v>
      </c>
      <c r="F37" s="129">
        <v>84.05</v>
      </c>
      <c r="G37" s="120">
        <f t="shared" si="6"/>
        <v>75.650000000000006</v>
      </c>
      <c r="H37" s="120">
        <f t="shared" si="7"/>
        <v>73.97</v>
      </c>
      <c r="I37" s="120">
        <f t="shared" si="8"/>
        <v>67.239999999999995</v>
      </c>
      <c r="J37" s="129">
        <v>63.88</v>
      </c>
      <c r="K37" s="120">
        <f t="shared" si="9"/>
        <v>61.69</v>
      </c>
      <c r="L37" s="121">
        <f t="shared" si="10"/>
        <v>60.69</v>
      </c>
      <c r="M37" s="129">
        <v>59.5</v>
      </c>
      <c r="N37" s="132">
        <v>84.05</v>
      </c>
      <c r="O37" s="66">
        <f t="shared" si="13"/>
        <v>75.650000000000006</v>
      </c>
    </row>
    <row r="38" spans="1:15" x14ac:dyDescent="0.2">
      <c r="A38" s="21" t="s">
        <v>294</v>
      </c>
      <c r="B38" s="119" t="s">
        <v>5</v>
      </c>
      <c r="C38" s="16">
        <v>0.5</v>
      </c>
      <c r="D38" s="129">
        <v>33.19</v>
      </c>
      <c r="E38" s="120">
        <f t="shared" si="5"/>
        <v>30.61</v>
      </c>
      <c r="F38" s="129">
        <v>28.02</v>
      </c>
      <c r="G38" s="120">
        <f t="shared" si="6"/>
        <v>25.22</v>
      </c>
      <c r="H38" s="120">
        <f t="shared" si="7"/>
        <v>24.66</v>
      </c>
      <c r="I38" s="120">
        <f t="shared" si="8"/>
        <v>22.42</v>
      </c>
      <c r="J38" s="129">
        <v>21.29</v>
      </c>
      <c r="K38" s="120">
        <f t="shared" si="9"/>
        <v>20.56</v>
      </c>
      <c r="L38" s="121">
        <f t="shared" si="10"/>
        <v>20.23</v>
      </c>
      <c r="M38" s="129">
        <v>19.829999999999998</v>
      </c>
      <c r="N38" s="132">
        <v>28.02</v>
      </c>
      <c r="O38" s="66">
        <f>ROUND(0.9*N38,2)</f>
        <v>25.22</v>
      </c>
    </row>
    <row r="39" spans="1:15" x14ac:dyDescent="0.2">
      <c r="A39" s="21" t="s">
        <v>294</v>
      </c>
      <c r="B39" s="119" t="s">
        <v>15</v>
      </c>
      <c r="C39" s="16">
        <v>1</v>
      </c>
      <c r="D39" s="129">
        <v>66.38</v>
      </c>
      <c r="E39" s="120">
        <f t="shared" si="5"/>
        <v>61.21</v>
      </c>
      <c r="F39" s="129">
        <v>56.03</v>
      </c>
      <c r="G39" s="120">
        <f t="shared" si="6"/>
        <v>50.43</v>
      </c>
      <c r="H39" s="120">
        <f t="shared" si="7"/>
        <v>49.31</v>
      </c>
      <c r="I39" s="120">
        <f t="shared" si="8"/>
        <v>44.82</v>
      </c>
      <c r="J39" s="129">
        <v>42.58</v>
      </c>
      <c r="K39" s="120">
        <f t="shared" si="9"/>
        <v>41.13</v>
      </c>
      <c r="L39" s="121">
        <f t="shared" si="10"/>
        <v>40.450000000000003</v>
      </c>
      <c r="M39" s="129">
        <v>39.67</v>
      </c>
      <c r="N39" s="132">
        <v>56.03</v>
      </c>
      <c r="O39" s="66">
        <f t="shared" si="13"/>
        <v>50.43</v>
      </c>
    </row>
    <row r="40" spans="1:15" x14ac:dyDescent="0.2">
      <c r="A40" s="21" t="s">
        <v>294</v>
      </c>
      <c r="B40" s="119" t="s">
        <v>16</v>
      </c>
      <c r="C40" s="16">
        <v>1</v>
      </c>
      <c r="D40" s="129">
        <v>66.38</v>
      </c>
      <c r="E40" s="120">
        <f t="shared" si="5"/>
        <v>61.21</v>
      </c>
      <c r="F40" s="129">
        <v>56.03</v>
      </c>
      <c r="G40" s="120">
        <f t="shared" si="6"/>
        <v>50.43</v>
      </c>
      <c r="H40" s="120">
        <f t="shared" si="7"/>
        <v>49.31</v>
      </c>
      <c r="I40" s="120">
        <f t="shared" si="8"/>
        <v>44.82</v>
      </c>
      <c r="J40" s="129">
        <v>42.58</v>
      </c>
      <c r="K40" s="120">
        <f t="shared" si="9"/>
        <v>41.13</v>
      </c>
      <c r="L40" s="121">
        <f t="shared" si="10"/>
        <v>40.450000000000003</v>
      </c>
      <c r="M40" s="129">
        <v>39.67</v>
      </c>
      <c r="N40" s="132">
        <v>56.03</v>
      </c>
      <c r="O40" s="66">
        <f t="shared" si="13"/>
        <v>50.43</v>
      </c>
    </row>
    <row r="41" spans="1:15" x14ac:dyDescent="0.2">
      <c r="A41" s="21" t="s">
        <v>295</v>
      </c>
      <c r="B41" s="119" t="s">
        <v>5</v>
      </c>
      <c r="C41" s="16">
        <v>1</v>
      </c>
      <c r="D41" s="129">
        <v>66.38</v>
      </c>
      <c r="E41" s="120">
        <f t="shared" si="5"/>
        <v>61.21</v>
      </c>
      <c r="F41" s="129">
        <v>56.03</v>
      </c>
      <c r="G41" s="120">
        <f t="shared" si="6"/>
        <v>50.43</v>
      </c>
      <c r="H41" s="120">
        <f t="shared" si="7"/>
        <v>49.31</v>
      </c>
      <c r="I41" s="120">
        <f t="shared" si="8"/>
        <v>44.82</v>
      </c>
      <c r="J41" s="129">
        <v>42.58</v>
      </c>
      <c r="K41" s="120">
        <f t="shared" si="9"/>
        <v>41.13</v>
      </c>
      <c r="L41" s="121">
        <f t="shared" si="10"/>
        <v>40.450000000000003</v>
      </c>
      <c r="M41" s="129">
        <v>39.67</v>
      </c>
      <c r="N41" s="132">
        <v>56.03</v>
      </c>
      <c r="O41" s="66">
        <f t="shared" si="13"/>
        <v>50.43</v>
      </c>
    </row>
    <row r="42" spans="1:15" x14ac:dyDescent="0.2">
      <c r="A42" s="21" t="s">
        <v>295</v>
      </c>
      <c r="B42" s="119" t="s">
        <v>15</v>
      </c>
      <c r="C42" s="16">
        <v>1.5</v>
      </c>
      <c r="D42" s="129">
        <v>99.58</v>
      </c>
      <c r="E42" s="120">
        <f t="shared" si="5"/>
        <v>91.82</v>
      </c>
      <c r="F42" s="129">
        <v>84.05</v>
      </c>
      <c r="G42" s="120">
        <f t="shared" si="6"/>
        <v>75.650000000000006</v>
      </c>
      <c r="H42" s="120">
        <f t="shared" si="7"/>
        <v>73.97</v>
      </c>
      <c r="I42" s="120">
        <f t="shared" si="8"/>
        <v>67.239999999999995</v>
      </c>
      <c r="J42" s="129">
        <v>63.88</v>
      </c>
      <c r="K42" s="120">
        <f t="shared" si="9"/>
        <v>61.69</v>
      </c>
      <c r="L42" s="121">
        <f t="shared" si="10"/>
        <v>60.69</v>
      </c>
      <c r="M42" s="129">
        <v>59.5</v>
      </c>
      <c r="N42" s="132">
        <v>84.05</v>
      </c>
      <c r="O42" s="66">
        <f t="shared" si="13"/>
        <v>75.650000000000006</v>
      </c>
    </row>
    <row r="43" spans="1:15" ht="13.5" thickBot="1" x14ac:dyDescent="0.25">
      <c r="A43" s="39" t="s">
        <v>295</v>
      </c>
      <c r="B43" s="122" t="s">
        <v>16</v>
      </c>
      <c r="C43" s="17">
        <v>1.5</v>
      </c>
      <c r="D43" s="130">
        <v>99.58</v>
      </c>
      <c r="E43" s="123">
        <f t="shared" si="5"/>
        <v>91.82</v>
      </c>
      <c r="F43" s="130">
        <v>84.05</v>
      </c>
      <c r="G43" s="123">
        <f t="shared" si="6"/>
        <v>75.650000000000006</v>
      </c>
      <c r="H43" s="123">
        <f t="shared" si="7"/>
        <v>73.97</v>
      </c>
      <c r="I43" s="123">
        <f t="shared" si="8"/>
        <v>67.239999999999995</v>
      </c>
      <c r="J43" s="130">
        <v>63.88</v>
      </c>
      <c r="K43" s="123">
        <f t="shared" si="9"/>
        <v>61.69</v>
      </c>
      <c r="L43" s="124">
        <f t="shared" si="10"/>
        <v>60.69</v>
      </c>
      <c r="M43" s="130">
        <v>59.5</v>
      </c>
      <c r="N43" s="133">
        <v>84.05</v>
      </c>
      <c r="O43" s="66">
        <f t="shared" si="13"/>
        <v>75.650000000000006</v>
      </c>
    </row>
  </sheetData>
  <sheetProtection selectLockedCells="1"/>
  <pageMargins left="0.7" right="0.7" top="0.78740157499999996" bottom="0.78740157499999996" header="0.3" footer="0.3"/>
  <pageSetup paperSize="9"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O227"/>
  <sheetViews>
    <sheetView workbookViewId="0">
      <selection activeCell="C8" sqref="C8"/>
    </sheetView>
  </sheetViews>
  <sheetFormatPr baseColWidth="10" defaultColWidth="11.42578125" defaultRowHeight="12.75" x14ac:dyDescent="0.2"/>
  <cols>
    <col min="1" max="1" width="19.140625" style="69" customWidth="1"/>
    <col min="2" max="2" width="11.42578125" style="69"/>
    <col min="3" max="3" width="36.28515625" style="69" bestFit="1" customWidth="1"/>
    <col min="4" max="4" width="11.42578125" style="69"/>
    <col min="5" max="5" width="49.7109375" style="69" bestFit="1" customWidth="1"/>
    <col min="6" max="6" width="11.42578125" style="69"/>
    <col min="7" max="7" width="51.42578125" style="69" bestFit="1" customWidth="1"/>
    <col min="8" max="8" width="11.42578125" style="69"/>
    <col min="9" max="9" width="61.7109375" style="69" bestFit="1" customWidth="1"/>
    <col min="10" max="10" width="11.42578125" style="69"/>
    <col min="11" max="11" width="33.7109375" style="69" bestFit="1" customWidth="1"/>
    <col min="12" max="12" width="11.42578125" style="69"/>
    <col min="13" max="13" width="41.85546875" style="69" bestFit="1" customWidth="1"/>
    <col min="14" max="16384" width="11.42578125" style="69"/>
  </cols>
  <sheetData>
    <row r="1" spans="1:15" ht="15" customHeight="1" thickBot="1" x14ac:dyDescent="0.25">
      <c r="A1" s="20" t="s">
        <v>25</v>
      </c>
      <c r="C1" s="20" t="s">
        <v>12</v>
      </c>
      <c r="E1" s="20" t="s">
        <v>27</v>
      </c>
      <c r="G1" s="41" t="s">
        <v>3</v>
      </c>
      <c r="I1" s="20" t="s">
        <v>33</v>
      </c>
      <c r="K1" s="26" t="s">
        <v>40</v>
      </c>
      <c r="M1" s="24" t="s">
        <v>44</v>
      </c>
      <c r="O1" s="69" t="s">
        <v>317</v>
      </c>
    </row>
    <row r="2" spans="1:15" ht="51" x14ac:dyDescent="0.2">
      <c r="A2" s="22" t="s">
        <v>309</v>
      </c>
      <c r="C2" s="25" t="s">
        <v>5</v>
      </c>
      <c r="E2" s="25" t="s">
        <v>286</v>
      </c>
      <c r="G2" s="42" t="s">
        <v>28</v>
      </c>
      <c r="I2" s="112" t="s">
        <v>45</v>
      </c>
      <c r="K2" s="24" t="s">
        <v>41</v>
      </c>
      <c r="M2" s="113" t="s">
        <v>62</v>
      </c>
      <c r="O2" s="113" t="s">
        <v>316</v>
      </c>
    </row>
    <row r="3" spans="1:15" ht="25.5" x14ac:dyDescent="0.2">
      <c r="A3" s="22" t="s">
        <v>6</v>
      </c>
      <c r="C3" s="25" t="s">
        <v>15</v>
      </c>
      <c r="E3" s="25" t="s">
        <v>287</v>
      </c>
      <c r="G3" s="42" t="s">
        <v>0</v>
      </c>
      <c r="I3" s="112" t="s">
        <v>46</v>
      </c>
      <c r="K3" s="25" t="s">
        <v>42</v>
      </c>
      <c r="M3" s="25" t="s">
        <v>271</v>
      </c>
    </row>
    <row r="4" spans="1:15" ht="13.5" thickBot="1" x14ac:dyDescent="0.25">
      <c r="A4" s="22" t="s">
        <v>7</v>
      </c>
      <c r="C4" s="111" t="s">
        <v>16</v>
      </c>
      <c r="E4" s="25" t="s">
        <v>288</v>
      </c>
      <c r="G4" s="42" t="s">
        <v>29</v>
      </c>
      <c r="I4" s="112" t="s">
        <v>47</v>
      </c>
      <c r="K4" s="25" t="s">
        <v>43</v>
      </c>
      <c r="M4" s="114" t="s">
        <v>272</v>
      </c>
    </row>
    <row r="5" spans="1:15" ht="13.5" thickBot="1" x14ac:dyDescent="0.25">
      <c r="A5" s="22" t="s">
        <v>8</v>
      </c>
      <c r="E5" s="25" t="s">
        <v>289</v>
      </c>
      <c r="G5" s="42" t="s">
        <v>30</v>
      </c>
      <c r="I5" s="112" t="s">
        <v>48</v>
      </c>
      <c r="K5" s="68" t="s">
        <v>315</v>
      </c>
      <c r="M5" s="112" t="s">
        <v>273</v>
      </c>
    </row>
    <row r="6" spans="1:15" ht="26.25" thickBot="1" x14ac:dyDescent="0.25">
      <c r="A6" s="22" t="s">
        <v>9</v>
      </c>
      <c r="E6" s="25" t="s">
        <v>290</v>
      </c>
      <c r="G6" s="42" t="s">
        <v>1</v>
      </c>
      <c r="I6" s="112" t="s">
        <v>49</v>
      </c>
      <c r="M6" s="111" t="s">
        <v>274</v>
      </c>
    </row>
    <row r="7" spans="1:15" ht="25.5" x14ac:dyDescent="0.2">
      <c r="A7" s="22" t="s">
        <v>10</v>
      </c>
      <c r="E7" s="25" t="s">
        <v>291</v>
      </c>
      <c r="G7" s="42" t="s">
        <v>314</v>
      </c>
      <c r="I7" s="112" t="s">
        <v>50</v>
      </c>
    </row>
    <row r="8" spans="1:15" x14ac:dyDescent="0.2">
      <c r="A8" s="22" t="s">
        <v>39</v>
      </c>
      <c r="E8" s="25" t="s">
        <v>292</v>
      </c>
      <c r="G8" s="42" t="s">
        <v>2</v>
      </c>
      <c r="I8" s="112" t="s">
        <v>51</v>
      </c>
    </row>
    <row r="9" spans="1:15" ht="25.5" x14ac:dyDescent="0.2">
      <c r="A9" s="22" t="s">
        <v>17</v>
      </c>
      <c r="E9" s="25" t="s">
        <v>313</v>
      </c>
      <c r="G9" s="42" t="s">
        <v>297</v>
      </c>
      <c r="I9" s="112" t="s">
        <v>52</v>
      </c>
    </row>
    <row r="10" spans="1:15" x14ac:dyDescent="0.2">
      <c r="A10" s="22" t="s">
        <v>18</v>
      </c>
      <c r="E10" s="25" t="s">
        <v>293</v>
      </c>
      <c r="G10" s="42" t="s">
        <v>298</v>
      </c>
      <c r="I10" s="112" t="s">
        <v>53</v>
      </c>
    </row>
    <row r="11" spans="1:15" ht="25.5" x14ac:dyDescent="0.2">
      <c r="A11" s="22" t="s">
        <v>19</v>
      </c>
      <c r="E11" s="22" t="s">
        <v>21</v>
      </c>
      <c r="G11" s="42" t="s">
        <v>299</v>
      </c>
      <c r="I11" s="112" t="s">
        <v>54</v>
      </c>
    </row>
    <row r="12" spans="1:15" ht="25.5" x14ac:dyDescent="0.2">
      <c r="A12" s="22" t="s">
        <v>20</v>
      </c>
      <c r="E12" s="22" t="s">
        <v>22</v>
      </c>
      <c r="G12" s="42" t="s">
        <v>296</v>
      </c>
      <c r="I12" s="112" t="s">
        <v>55</v>
      </c>
    </row>
    <row r="13" spans="1:15" ht="51.75" thickBot="1" x14ac:dyDescent="0.25">
      <c r="A13" s="22" t="s">
        <v>304</v>
      </c>
      <c r="E13" s="22" t="s">
        <v>23</v>
      </c>
      <c r="G13" s="50" t="s">
        <v>300</v>
      </c>
      <c r="I13" s="112" t="s">
        <v>56</v>
      </c>
    </row>
    <row r="14" spans="1:15" ht="26.25" thickBot="1" x14ac:dyDescent="0.25">
      <c r="A14" s="22" t="s">
        <v>294</v>
      </c>
      <c r="E14" s="23" t="s">
        <v>311</v>
      </c>
      <c r="I14" s="112" t="s">
        <v>57</v>
      </c>
    </row>
    <row r="15" spans="1:15" ht="26.25" thickBot="1" x14ac:dyDescent="0.25">
      <c r="A15" s="23" t="s">
        <v>295</v>
      </c>
      <c r="I15" s="112" t="s">
        <v>58</v>
      </c>
    </row>
    <row r="16" spans="1:15" x14ac:dyDescent="0.2">
      <c r="I16" s="112" t="s">
        <v>59</v>
      </c>
    </row>
    <row r="17" spans="9:9" x14ac:dyDescent="0.2">
      <c r="I17" s="112" t="s">
        <v>60</v>
      </c>
    </row>
    <row r="18" spans="9:9" x14ac:dyDescent="0.2">
      <c r="I18" s="112" t="s">
        <v>61</v>
      </c>
    </row>
    <row r="19" spans="9:9" x14ac:dyDescent="0.2">
      <c r="I19" s="112" t="s">
        <v>62</v>
      </c>
    </row>
    <row r="20" spans="9:9" x14ac:dyDescent="0.2">
      <c r="I20" s="112" t="s">
        <v>63</v>
      </c>
    </row>
    <row r="21" spans="9:9" x14ac:dyDescent="0.2">
      <c r="I21" s="112" t="s">
        <v>64</v>
      </c>
    </row>
    <row r="22" spans="9:9" x14ac:dyDescent="0.2">
      <c r="I22" s="112" t="s">
        <v>65</v>
      </c>
    </row>
    <row r="23" spans="9:9" x14ac:dyDescent="0.2">
      <c r="I23" s="112" t="s">
        <v>66</v>
      </c>
    </row>
    <row r="24" spans="9:9" x14ac:dyDescent="0.2">
      <c r="I24" s="112" t="s">
        <v>67</v>
      </c>
    </row>
    <row r="25" spans="9:9" x14ac:dyDescent="0.2">
      <c r="I25" s="112" t="s">
        <v>68</v>
      </c>
    </row>
    <row r="26" spans="9:9" x14ac:dyDescent="0.2">
      <c r="I26" s="112" t="s">
        <v>69</v>
      </c>
    </row>
    <row r="27" spans="9:9" x14ac:dyDescent="0.2">
      <c r="I27" s="112" t="s">
        <v>70</v>
      </c>
    </row>
    <row r="28" spans="9:9" x14ac:dyDescent="0.2">
      <c r="I28" s="112" t="s">
        <v>71</v>
      </c>
    </row>
    <row r="29" spans="9:9" x14ac:dyDescent="0.2">
      <c r="I29" s="112" t="s">
        <v>72</v>
      </c>
    </row>
    <row r="30" spans="9:9" x14ac:dyDescent="0.2">
      <c r="I30" s="112" t="s">
        <v>73</v>
      </c>
    </row>
    <row r="31" spans="9:9" x14ac:dyDescent="0.2">
      <c r="I31" s="112" t="s">
        <v>74</v>
      </c>
    </row>
    <row r="32" spans="9:9" x14ac:dyDescent="0.2">
      <c r="I32" s="112" t="s">
        <v>75</v>
      </c>
    </row>
    <row r="33" spans="9:9" x14ac:dyDescent="0.2">
      <c r="I33" s="112" t="s">
        <v>76</v>
      </c>
    </row>
    <row r="34" spans="9:9" x14ac:dyDescent="0.2">
      <c r="I34" s="112" t="s">
        <v>77</v>
      </c>
    </row>
    <row r="35" spans="9:9" x14ac:dyDescent="0.2">
      <c r="I35" s="112" t="s">
        <v>78</v>
      </c>
    </row>
    <row r="36" spans="9:9" x14ac:dyDescent="0.2">
      <c r="I36" s="112" t="s">
        <v>79</v>
      </c>
    </row>
    <row r="37" spans="9:9" x14ac:dyDescent="0.2">
      <c r="I37" s="112" t="s">
        <v>80</v>
      </c>
    </row>
    <row r="38" spans="9:9" x14ac:dyDescent="0.2">
      <c r="I38" s="112" t="s">
        <v>81</v>
      </c>
    </row>
    <row r="39" spans="9:9" x14ac:dyDescent="0.2">
      <c r="I39" s="112" t="s">
        <v>82</v>
      </c>
    </row>
    <row r="40" spans="9:9" x14ac:dyDescent="0.2">
      <c r="I40" s="112" t="s">
        <v>83</v>
      </c>
    </row>
    <row r="41" spans="9:9" x14ac:dyDescent="0.2">
      <c r="I41" s="112" t="s">
        <v>84</v>
      </c>
    </row>
    <row r="42" spans="9:9" x14ac:dyDescent="0.2">
      <c r="I42" s="112" t="s">
        <v>85</v>
      </c>
    </row>
    <row r="43" spans="9:9" x14ac:dyDescent="0.2">
      <c r="I43" s="115" t="s">
        <v>86</v>
      </c>
    </row>
    <row r="44" spans="9:9" x14ac:dyDescent="0.2">
      <c r="I44" s="112" t="s">
        <v>87</v>
      </c>
    </row>
    <row r="45" spans="9:9" x14ac:dyDescent="0.2">
      <c r="I45" s="112" t="s">
        <v>88</v>
      </c>
    </row>
    <row r="46" spans="9:9" x14ac:dyDescent="0.2">
      <c r="I46" s="112" t="s">
        <v>89</v>
      </c>
    </row>
    <row r="47" spans="9:9" x14ac:dyDescent="0.2">
      <c r="I47" s="112" t="s">
        <v>90</v>
      </c>
    </row>
    <row r="48" spans="9:9" x14ac:dyDescent="0.2">
      <c r="I48" s="112" t="s">
        <v>91</v>
      </c>
    </row>
    <row r="49" spans="9:9" x14ac:dyDescent="0.2">
      <c r="I49" s="112" t="s">
        <v>92</v>
      </c>
    </row>
    <row r="50" spans="9:9" x14ac:dyDescent="0.2">
      <c r="I50" s="112" t="s">
        <v>93</v>
      </c>
    </row>
    <row r="51" spans="9:9" x14ac:dyDescent="0.2">
      <c r="I51" s="112" t="s">
        <v>94</v>
      </c>
    </row>
    <row r="52" spans="9:9" x14ac:dyDescent="0.2">
      <c r="I52" s="112" t="s">
        <v>95</v>
      </c>
    </row>
    <row r="53" spans="9:9" x14ac:dyDescent="0.2">
      <c r="I53" s="112" t="s">
        <v>96</v>
      </c>
    </row>
    <row r="54" spans="9:9" x14ac:dyDescent="0.2">
      <c r="I54" s="112" t="s">
        <v>97</v>
      </c>
    </row>
    <row r="55" spans="9:9" x14ac:dyDescent="0.2">
      <c r="I55" s="112" t="s">
        <v>98</v>
      </c>
    </row>
    <row r="56" spans="9:9" x14ac:dyDescent="0.2">
      <c r="I56" s="112" t="s">
        <v>99</v>
      </c>
    </row>
    <row r="57" spans="9:9" x14ac:dyDescent="0.2">
      <c r="I57" s="112" t="s">
        <v>100</v>
      </c>
    </row>
    <row r="58" spans="9:9" x14ac:dyDescent="0.2">
      <c r="I58" s="112" t="s">
        <v>101</v>
      </c>
    </row>
    <row r="59" spans="9:9" x14ac:dyDescent="0.2">
      <c r="I59" s="112" t="s">
        <v>102</v>
      </c>
    </row>
    <row r="60" spans="9:9" x14ac:dyDescent="0.2">
      <c r="I60" s="112" t="s">
        <v>103</v>
      </c>
    </row>
    <row r="61" spans="9:9" x14ac:dyDescent="0.2">
      <c r="I61" s="112" t="s">
        <v>104</v>
      </c>
    </row>
    <row r="62" spans="9:9" x14ac:dyDescent="0.2">
      <c r="I62" s="112" t="s">
        <v>105</v>
      </c>
    </row>
    <row r="63" spans="9:9" x14ac:dyDescent="0.2">
      <c r="I63" s="112" t="s">
        <v>106</v>
      </c>
    </row>
    <row r="64" spans="9:9" x14ac:dyDescent="0.2">
      <c r="I64" s="112" t="s">
        <v>107</v>
      </c>
    </row>
    <row r="65" spans="9:9" x14ac:dyDescent="0.2">
      <c r="I65" s="112" t="s">
        <v>108</v>
      </c>
    </row>
    <row r="66" spans="9:9" x14ac:dyDescent="0.2">
      <c r="I66" s="112" t="s">
        <v>109</v>
      </c>
    </row>
    <row r="67" spans="9:9" x14ac:dyDescent="0.2">
      <c r="I67" s="112" t="s">
        <v>110</v>
      </c>
    </row>
    <row r="68" spans="9:9" x14ac:dyDescent="0.2">
      <c r="I68" s="112" t="s">
        <v>111</v>
      </c>
    </row>
    <row r="69" spans="9:9" x14ac:dyDescent="0.2">
      <c r="I69" s="112" t="s">
        <v>112</v>
      </c>
    </row>
    <row r="70" spans="9:9" x14ac:dyDescent="0.2">
      <c r="I70" s="112" t="s">
        <v>113</v>
      </c>
    </row>
    <row r="71" spans="9:9" x14ac:dyDescent="0.2">
      <c r="I71" s="112" t="s">
        <v>114</v>
      </c>
    </row>
    <row r="72" spans="9:9" x14ac:dyDescent="0.2">
      <c r="I72" s="112" t="s">
        <v>115</v>
      </c>
    </row>
    <row r="73" spans="9:9" x14ac:dyDescent="0.2">
      <c r="I73" s="112" t="s">
        <v>116</v>
      </c>
    </row>
    <row r="74" spans="9:9" x14ac:dyDescent="0.2">
      <c r="I74" s="112" t="s">
        <v>117</v>
      </c>
    </row>
    <row r="75" spans="9:9" x14ac:dyDescent="0.2">
      <c r="I75" s="112" t="s">
        <v>118</v>
      </c>
    </row>
    <row r="76" spans="9:9" x14ac:dyDescent="0.2">
      <c r="I76" s="112" t="s">
        <v>119</v>
      </c>
    </row>
    <row r="77" spans="9:9" x14ac:dyDescent="0.2">
      <c r="I77" s="112" t="s">
        <v>120</v>
      </c>
    </row>
    <row r="78" spans="9:9" x14ac:dyDescent="0.2">
      <c r="I78" s="112" t="s">
        <v>121</v>
      </c>
    </row>
    <row r="79" spans="9:9" x14ac:dyDescent="0.2">
      <c r="I79" s="112" t="s">
        <v>122</v>
      </c>
    </row>
    <row r="80" spans="9:9" x14ac:dyDescent="0.2">
      <c r="I80" s="112" t="s">
        <v>123</v>
      </c>
    </row>
    <row r="81" spans="9:9" x14ac:dyDescent="0.2">
      <c r="I81" s="112" t="s">
        <v>124</v>
      </c>
    </row>
    <row r="82" spans="9:9" x14ac:dyDescent="0.2">
      <c r="I82" s="112" t="s">
        <v>125</v>
      </c>
    </row>
    <row r="83" spans="9:9" x14ac:dyDescent="0.2">
      <c r="I83" s="112" t="s">
        <v>126</v>
      </c>
    </row>
    <row r="84" spans="9:9" x14ac:dyDescent="0.2">
      <c r="I84" s="112" t="s">
        <v>127</v>
      </c>
    </row>
    <row r="85" spans="9:9" x14ac:dyDescent="0.2">
      <c r="I85" s="112" t="s">
        <v>128</v>
      </c>
    </row>
    <row r="86" spans="9:9" x14ac:dyDescent="0.2">
      <c r="I86" s="112" t="s">
        <v>129</v>
      </c>
    </row>
    <row r="87" spans="9:9" x14ac:dyDescent="0.2">
      <c r="I87" s="112" t="s">
        <v>130</v>
      </c>
    </row>
    <row r="88" spans="9:9" x14ac:dyDescent="0.2">
      <c r="I88" s="112" t="s">
        <v>131</v>
      </c>
    </row>
    <row r="89" spans="9:9" x14ac:dyDescent="0.2">
      <c r="I89" s="112" t="s">
        <v>132</v>
      </c>
    </row>
    <row r="90" spans="9:9" x14ac:dyDescent="0.2">
      <c r="I90" s="112" t="s">
        <v>133</v>
      </c>
    </row>
    <row r="91" spans="9:9" x14ac:dyDescent="0.2">
      <c r="I91" s="112" t="s">
        <v>134</v>
      </c>
    </row>
    <row r="92" spans="9:9" x14ac:dyDescent="0.2">
      <c r="I92" s="112" t="s">
        <v>135</v>
      </c>
    </row>
    <row r="93" spans="9:9" x14ac:dyDescent="0.2">
      <c r="I93" s="112" t="s">
        <v>136</v>
      </c>
    </row>
    <row r="94" spans="9:9" x14ac:dyDescent="0.2">
      <c r="I94" s="112" t="s">
        <v>137</v>
      </c>
    </row>
    <row r="95" spans="9:9" x14ac:dyDescent="0.2">
      <c r="I95" s="112" t="s">
        <v>138</v>
      </c>
    </row>
    <row r="96" spans="9:9" x14ac:dyDescent="0.2">
      <c r="I96" s="112" t="s">
        <v>139</v>
      </c>
    </row>
    <row r="97" spans="9:9" x14ac:dyDescent="0.2">
      <c r="I97" s="112" t="s">
        <v>140</v>
      </c>
    </row>
    <row r="98" spans="9:9" x14ac:dyDescent="0.2">
      <c r="I98" s="112" t="s">
        <v>141</v>
      </c>
    </row>
    <row r="99" spans="9:9" x14ac:dyDescent="0.2">
      <c r="I99" s="112" t="s">
        <v>142</v>
      </c>
    </row>
    <row r="100" spans="9:9" x14ac:dyDescent="0.2">
      <c r="I100" s="116" t="s">
        <v>143</v>
      </c>
    </row>
    <row r="101" spans="9:9" x14ac:dyDescent="0.2">
      <c r="I101" s="112" t="s">
        <v>144</v>
      </c>
    </row>
    <row r="102" spans="9:9" x14ac:dyDescent="0.2">
      <c r="I102" s="112" t="s">
        <v>145</v>
      </c>
    </row>
    <row r="103" spans="9:9" x14ac:dyDescent="0.2">
      <c r="I103" s="112" t="s">
        <v>146</v>
      </c>
    </row>
    <row r="104" spans="9:9" x14ac:dyDescent="0.2">
      <c r="I104" s="112" t="s">
        <v>147</v>
      </c>
    </row>
    <row r="105" spans="9:9" x14ac:dyDescent="0.2">
      <c r="I105" s="112" t="s">
        <v>148</v>
      </c>
    </row>
    <row r="106" spans="9:9" x14ac:dyDescent="0.2">
      <c r="I106" s="112" t="s">
        <v>149</v>
      </c>
    </row>
    <row r="107" spans="9:9" x14ac:dyDescent="0.2">
      <c r="I107" s="112" t="s">
        <v>150</v>
      </c>
    </row>
    <row r="108" spans="9:9" x14ac:dyDescent="0.2">
      <c r="I108" s="112" t="s">
        <v>151</v>
      </c>
    </row>
    <row r="109" spans="9:9" x14ac:dyDescent="0.2">
      <c r="I109" s="112" t="s">
        <v>152</v>
      </c>
    </row>
    <row r="110" spans="9:9" x14ac:dyDescent="0.2">
      <c r="I110" s="112" t="s">
        <v>153</v>
      </c>
    </row>
    <row r="111" spans="9:9" x14ac:dyDescent="0.2">
      <c r="I111" s="112" t="s">
        <v>154</v>
      </c>
    </row>
    <row r="112" spans="9:9" x14ac:dyDescent="0.2">
      <c r="I112" s="112" t="s">
        <v>155</v>
      </c>
    </row>
    <row r="113" spans="9:9" x14ac:dyDescent="0.2">
      <c r="I113" s="112" t="s">
        <v>156</v>
      </c>
    </row>
    <row r="114" spans="9:9" x14ac:dyDescent="0.2">
      <c r="I114" s="112" t="s">
        <v>157</v>
      </c>
    </row>
    <row r="115" spans="9:9" x14ac:dyDescent="0.2">
      <c r="I115" s="116" t="s">
        <v>158</v>
      </c>
    </row>
    <row r="116" spans="9:9" x14ac:dyDescent="0.2">
      <c r="I116" s="112" t="s">
        <v>159</v>
      </c>
    </row>
    <row r="117" spans="9:9" x14ac:dyDescent="0.2">
      <c r="I117" s="112" t="s">
        <v>160</v>
      </c>
    </row>
    <row r="118" spans="9:9" x14ac:dyDescent="0.2">
      <c r="I118" s="112" t="s">
        <v>161</v>
      </c>
    </row>
    <row r="119" spans="9:9" x14ac:dyDescent="0.2">
      <c r="I119" s="112" t="s">
        <v>162</v>
      </c>
    </row>
    <row r="120" spans="9:9" x14ac:dyDescent="0.2">
      <c r="I120" s="112" t="s">
        <v>163</v>
      </c>
    </row>
    <row r="121" spans="9:9" x14ac:dyDescent="0.2">
      <c r="I121" s="112" t="s">
        <v>164</v>
      </c>
    </row>
    <row r="122" spans="9:9" x14ac:dyDescent="0.2">
      <c r="I122" s="112" t="s">
        <v>165</v>
      </c>
    </row>
    <row r="123" spans="9:9" x14ac:dyDescent="0.2">
      <c r="I123" s="112" t="s">
        <v>166</v>
      </c>
    </row>
    <row r="124" spans="9:9" x14ac:dyDescent="0.2">
      <c r="I124" s="112" t="s">
        <v>167</v>
      </c>
    </row>
    <row r="125" spans="9:9" x14ac:dyDescent="0.2">
      <c r="I125" s="112" t="s">
        <v>168</v>
      </c>
    </row>
    <row r="126" spans="9:9" x14ac:dyDescent="0.2">
      <c r="I126" s="112" t="s">
        <v>169</v>
      </c>
    </row>
    <row r="127" spans="9:9" x14ac:dyDescent="0.2">
      <c r="I127" s="112" t="s">
        <v>170</v>
      </c>
    </row>
    <row r="128" spans="9:9" x14ac:dyDescent="0.2">
      <c r="I128" s="112" t="s">
        <v>171</v>
      </c>
    </row>
    <row r="129" spans="9:9" x14ac:dyDescent="0.2">
      <c r="I129" s="112" t="s">
        <v>172</v>
      </c>
    </row>
    <row r="130" spans="9:9" x14ac:dyDescent="0.2">
      <c r="I130" s="112" t="s">
        <v>173</v>
      </c>
    </row>
    <row r="131" spans="9:9" x14ac:dyDescent="0.2">
      <c r="I131" s="112" t="s">
        <v>174</v>
      </c>
    </row>
    <row r="132" spans="9:9" x14ac:dyDescent="0.2">
      <c r="I132" s="112" t="s">
        <v>175</v>
      </c>
    </row>
    <row r="133" spans="9:9" x14ac:dyDescent="0.2">
      <c r="I133" s="112" t="s">
        <v>176</v>
      </c>
    </row>
    <row r="134" spans="9:9" x14ac:dyDescent="0.2">
      <c r="I134" s="112" t="s">
        <v>177</v>
      </c>
    </row>
    <row r="135" spans="9:9" x14ac:dyDescent="0.2">
      <c r="I135" s="112" t="s">
        <v>178</v>
      </c>
    </row>
    <row r="136" spans="9:9" x14ac:dyDescent="0.2">
      <c r="I136" s="112" t="s">
        <v>179</v>
      </c>
    </row>
    <row r="137" spans="9:9" x14ac:dyDescent="0.2">
      <c r="I137" s="112" t="s">
        <v>180</v>
      </c>
    </row>
    <row r="138" spans="9:9" x14ac:dyDescent="0.2">
      <c r="I138" s="112" t="s">
        <v>181</v>
      </c>
    </row>
    <row r="139" spans="9:9" x14ac:dyDescent="0.2">
      <c r="I139" s="112" t="s">
        <v>182</v>
      </c>
    </row>
    <row r="140" spans="9:9" x14ac:dyDescent="0.2">
      <c r="I140" s="112" t="s">
        <v>183</v>
      </c>
    </row>
    <row r="141" spans="9:9" x14ac:dyDescent="0.2">
      <c r="I141" s="112" t="s">
        <v>184</v>
      </c>
    </row>
    <row r="142" spans="9:9" x14ac:dyDescent="0.2">
      <c r="I142" s="112" t="s">
        <v>185</v>
      </c>
    </row>
    <row r="143" spans="9:9" x14ac:dyDescent="0.2">
      <c r="I143" s="112" t="s">
        <v>186</v>
      </c>
    </row>
    <row r="144" spans="9:9" x14ac:dyDescent="0.2">
      <c r="I144" s="112" t="s">
        <v>187</v>
      </c>
    </row>
    <row r="145" spans="9:9" x14ac:dyDescent="0.2">
      <c r="I145" s="112" t="s">
        <v>188</v>
      </c>
    </row>
    <row r="146" spans="9:9" x14ac:dyDescent="0.2">
      <c r="I146" s="112" t="s">
        <v>189</v>
      </c>
    </row>
    <row r="147" spans="9:9" x14ac:dyDescent="0.2">
      <c r="I147" s="112" t="s">
        <v>190</v>
      </c>
    </row>
    <row r="148" spans="9:9" x14ac:dyDescent="0.2">
      <c r="I148" s="112" t="s">
        <v>191</v>
      </c>
    </row>
    <row r="149" spans="9:9" x14ac:dyDescent="0.2">
      <c r="I149" s="116" t="s">
        <v>192</v>
      </c>
    </row>
    <row r="150" spans="9:9" x14ac:dyDescent="0.2">
      <c r="I150" s="112" t="s">
        <v>193</v>
      </c>
    </row>
    <row r="151" spans="9:9" x14ac:dyDescent="0.2">
      <c r="I151" s="112" t="s">
        <v>194</v>
      </c>
    </row>
    <row r="152" spans="9:9" x14ac:dyDescent="0.2">
      <c r="I152" s="112" t="s">
        <v>195</v>
      </c>
    </row>
    <row r="153" spans="9:9" x14ac:dyDescent="0.2">
      <c r="I153" s="112" t="s">
        <v>196</v>
      </c>
    </row>
    <row r="154" spans="9:9" x14ac:dyDescent="0.2">
      <c r="I154" s="112" t="s">
        <v>197</v>
      </c>
    </row>
    <row r="155" spans="9:9" x14ac:dyDescent="0.2">
      <c r="I155" s="112" t="s">
        <v>198</v>
      </c>
    </row>
    <row r="156" spans="9:9" x14ac:dyDescent="0.2">
      <c r="I156" s="112" t="s">
        <v>199</v>
      </c>
    </row>
    <row r="157" spans="9:9" x14ac:dyDescent="0.2">
      <c r="I157" s="112" t="s">
        <v>200</v>
      </c>
    </row>
    <row r="158" spans="9:9" x14ac:dyDescent="0.2">
      <c r="I158" s="112" t="s">
        <v>201</v>
      </c>
    </row>
    <row r="159" spans="9:9" x14ac:dyDescent="0.2">
      <c r="I159" s="112" t="s">
        <v>202</v>
      </c>
    </row>
    <row r="160" spans="9:9" x14ac:dyDescent="0.2">
      <c r="I160" s="112" t="s">
        <v>203</v>
      </c>
    </row>
    <row r="161" spans="9:9" x14ac:dyDescent="0.2">
      <c r="I161" s="112" t="s">
        <v>204</v>
      </c>
    </row>
    <row r="162" spans="9:9" x14ac:dyDescent="0.2">
      <c r="I162" s="112" t="s">
        <v>205</v>
      </c>
    </row>
    <row r="163" spans="9:9" x14ac:dyDescent="0.2">
      <c r="I163" s="112" t="s">
        <v>206</v>
      </c>
    </row>
    <row r="164" spans="9:9" x14ac:dyDescent="0.2">
      <c r="I164" s="112" t="s">
        <v>207</v>
      </c>
    </row>
    <row r="165" spans="9:9" x14ac:dyDescent="0.2">
      <c r="I165" s="112" t="s">
        <v>208</v>
      </c>
    </row>
    <row r="166" spans="9:9" x14ac:dyDescent="0.2">
      <c r="I166" s="112" t="s">
        <v>209</v>
      </c>
    </row>
    <row r="167" spans="9:9" x14ac:dyDescent="0.2">
      <c r="I167" s="112" t="s">
        <v>210</v>
      </c>
    </row>
    <row r="168" spans="9:9" x14ac:dyDescent="0.2">
      <c r="I168" s="112" t="s">
        <v>211</v>
      </c>
    </row>
    <row r="169" spans="9:9" x14ac:dyDescent="0.2">
      <c r="I169" s="112" t="s">
        <v>212</v>
      </c>
    </row>
    <row r="170" spans="9:9" x14ac:dyDescent="0.2">
      <c r="I170" s="112" t="s">
        <v>213</v>
      </c>
    </row>
    <row r="171" spans="9:9" x14ac:dyDescent="0.2">
      <c r="I171" s="112" t="s">
        <v>214</v>
      </c>
    </row>
    <row r="172" spans="9:9" x14ac:dyDescent="0.2">
      <c r="I172" s="112" t="s">
        <v>215</v>
      </c>
    </row>
    <row r="173" spans="9:9" x14ac:dyDescent="0.2">
      <c r="I173" s="112" t="s">
        <v>216</v>
      </c>
    </row>
    <row r="174" spans="9:9" x14ac:dyDescent="0.2">
      <c r="I174" s="112" t="s">
        <v>217</v>
      </c>
    </row>
    <row r="175" spans="9:9" x14ac:dyDescent="0.2">
      <c r="I175" s="112" t="s">
        <v>218</v>
      </c>
    </row>
    <row r="176" spans="9:9" x14ac:dyDescent="0.2">
      <c r="I176" s="112" t="s">
        <v>219</v>
      </c>
    </row>
    <row r="177" spans="9:9" x14ac:dyDescent="0.2">
      <c r="I177" s="112" t="s">
        <v>220</v>
      </c>
    </row>
    <row r="178" spans="9:9" x14ac:dyDescent="0.2">
      <c r="I178" s="112" t="s">
        <v>221</v>
      </c>
    </row>
    <row r="179" spans="9:9" x14ac:dyDescent="0.2">
      <c r="I179" s="112" t="s">
        <v>222</v>
      </c>
    </row>
    <row r="180" spans="9:9" x14ac:dyDescent="0.2">
      <c r="I180" s="112" t="s">
        <v>223</v>
      </c>
    </row>
    <row r="181" spans="9:9" x14ac:dyDescent="0.2">
      <c r="I181" s="112" t="s">
        <v>224</v>
      </c>
    </row>
    <row r="182" spans="9:9" x14ac:dyDescent="0.2">
      <c r="I182" s="112" t="s">
        <v>225</v>
      </c>
    </row>
    <row r="183" spans="9:9" x14ac:dyDescent="0.2">
      <c r="I183" s="112" t="s">
        <v>226</v>
      </c>
    </row>
    <row r="184" spans="9:9" x14ac:dyDescent="0.2">
      <c r="I184" s="112" t="s">
        <v>227</v>
      </c>
    </row>
    <row r="185" spans="9:9" x14ac:dyDescent="0.2">
      <c r="I185" s="112" t="s">
        <v>228</v>
      </c>
    </row>
    <row r="186" spans="9:9" x14ac:dyDescent="0.2">
      <c r="I186" s="112" t="s">
        <v>229</v>
      </c>
    </row>
    <row r="187" spans="9:9" x14ac:dyDescent="0.2">
      <c r="I187" s="112" t="s">
        <v>230</v>
      </c>
    </row>
    <row r="188" spans="9:9" x14ac:dyDescent="0.2">
      <c r="I188" s="112" t="s">
        <v>231</v>
      </c>
    </row>
    <row r="189" spans="9:9" x14ac:dyDescent="0.2">
      <c r="I189" s="112" t="s">
        <v>232</v>
      </c>
    </row>
    <row r="190" spans="9:9" x14ac:dyDescent="0.2">
      <c r="I190" s="112" t="s">
        <v>233</v>
      </c>
    </row>
    <row r="191" spans="9:9" x14ac:dyDescent="0.2">
      <c r="I191" s="112" t="s">
        <v>234</v>
      </c>
    </row>
    <row r="192" spans="9:9" x14ac:dyDescent="0.2">
      <c r="I192" s="112" t="s">
        <v>235</v>
      </c>
    </row>
    <row r="193" spans="9:9" x14ac:dyDescent="0.2">
      <c r="I193" s="112" t="s">
        <v>236</v>
      </c>
    </row>
    <row r="194" spans="9:9" x14ac:dyDescent="0.2">
      <c r="I194" s="112" t="s">
        <v>237</v>
      </c>
    </row>
    <row r="195" spans="9:9" x14ac:dyDescent="0.2">
      <c r="I195" s="112" t="s">
        <v>238</v>
      </c>
    </row>
    <row r="196" spans="9:9" x14ac:dyDescent="0.2">
      <c r="I196" s="112" t="s">
        <v>239</v>
      </c>
    </row>
    <row r="197" spans="9:9" x14ac:dyDescent="0.2">
      <c r="I197" s="112" t="s">
        <v>240</v>
      </c>
    </row>
    <row r="198" spans="9:9" x14ac:dyDescent="0.2">
      <c r="I198" s="112" t="s">
        <v>241</v>
      </c>
    </row>
    <row r="199" spans="9:9" x14ac:dyDescent="0.2">
      <c r="I199" s="112" t="s">
        <v>242</v>
      </c>
    </row>
    <row r="200" spans="9:9" x14ac:dyDescent="0.2">
      <c r="I200" s="112" t="s">
        <v>243</v>
      </c>
    </row>
    <row r="201" spans="9:9" x14ac:dyDescent="0.2">
      <c r="I201" s="112" t="s">
        <v>244</v>
      </c>
    </row>
    <row r="202" spans="9:9" x14ac:dyDescent="0.2">
      <c r="I202" s="112" t="s">
        <v>245</v>
      </c>
    </row>
    <row r="203" spans="9:9" x14ac:dyDescent="0.2">
      <c r="I203" s="112" t="s">
        <v>246</v>
      </c>
    </row>
    <row r="204" spans="9:9" x14ac:dyDescent="0.2">
      <c r="I204" s="112" t="s">
        <v>247</v>
      </c>
    </row>
    <row r="205" spans="9:9" x14ac:dyDescent="0.2">
      <c r="I205" s="112" t="s">
        <v>248</v>
      </c>
    </row>
    <row r="206" spans="9:9" x14ac:dyDescent="0.2">
      <c r="I206" s="112" t="s">
        <v>249</v>
      </c>
    </row>
    <row r="207" spans="9:9" x14ac:dyDescent="0.2">
      <c r="I207" s="112" t="s">
        <v>250</v>
      </c>
    </row>
    <row r="208" spans="9:9" x14ac:dyDescent="0.2">
      <c r="I208" s="112" t="s">
        <v>251</v>
      </c>
    </row>
    <row r="209" spans="9:9" x14ac:dyDescent="0.2">
      <c r="I209" s="112" t="s">
        <v>252</v>
      </c>
    </row>
    <row r="210" spans="9:9" x14ac:dyDescent="0.2">
      <c r="I210" s="112" t="s">
        <v>253</v>
      </c>
    </row>
    <row r="211" spans="9:9" x14ac:dyDescent="0.2">
      <c r="I211" s="112" t="s">
        <v>254</v>
      </c>
    </row>
    <row r="212" spans="9:9" x14ac:dyDescent="0.2">
      <c r="I212" s="112" t="s">
        <v>255</v>
      </c>
    </row>
    <row r="213" spans="9:9" x14ac:dyDescent="0.2">
      <c r="I213" s="112" t="s">
        <v>256</v>
      </c>
    </row>
    <row r="214" spans="9:9" x14ac:dyDescent="0.2">
      <c r="I214" s="112" t="s">
        <v>257</v>
      </c>
    </row>
    <row r="215" spans="9:9" x14ac:dyDescent="0.2">
      <c r="I215" s="112" t="s">
        <v>258</v>
      </c>
    </row>
    <row r="216" spans="9:9" x14ac:dyDescent="0.2">
      <c r="I216" s="112" t="s">
        <v>259</v>
      </c>
    </row>
    <row r="217" spans="9:9" x14ac:dyDescent="0.2">
      <c r="I217" s="112" t="s">
        <v>260</v>
      </c>
    </row>
    <row r="218" spans="9:9" x14ac:dyDescent="0.2">
      <c r="I218" s="112" t="s">
        <v>261</v>
      </c>
    </row>
    <row r="219" spans="9:9" x14ac:dyDescent="0.2">
      <c r="I219" s="112" t="s">
        <v>262</v>
      </c>
    </row>
    <row r="220" spans="9:9" x14ac:dyDescent="0.2">
      <c r="I220" s="112" t="s">
        <v>263</v>
      </c>
    </row>
    <row r="221" spans="9:9" x14ac:dyDescent="0.2">
      <c r="I221" s="112" t="s">
        <v>264</v>
      </c>
    </row>
    <row r="222" spans="9:9" x14ac:dyDescent="0.2">
      <c r="I222" s="112" t="s">
        <v>265</v>
      </c>
    </row>
    <row r="223" spans="9:9" x14ac:dyDescent="0.2">
      <c r="I223" s="112" t="s">
        <v>266</v>
      </c>
    </row>
    <row r="224" spans="9:9" x14ac:dyDescent="0.2">
      <c r="I224" s="112" t="s">
        <v>267</v>
      </c>
    </row>
    <row r="225" spans="9:9" x14ac:dyDescent="0.2">
      <c r="I225" s="112" t="s">
        <v>268</v>
      </c>
    </row>
    <row r="226" spans="9:9" x14ac:dyDescent="0.2">
      <c r="I226" s="112" t="s">
        <v>269</v>
      </c>
    </row>
    <row r="227" spans="9:9" ht="13.5" thickBot="1" x14ac:dyDescent="0.25">
      <c r="I227" s="117" t="s">
        <v>270</v>
      </c>
    </row>
  </sheetData>
  <sheetProtection selectLockedCells="1"/>
  <autoFilter ref="I1:I227" xr:uid="{00000000-0009-0000-0000-000002000000}">
    <sortState xmlns:xlrd2="http://schemas.microsoft.com/office/spreadsheetml/2017/richdata2" ref="I2:I228">
      <sortCondition ref="I1:I227"/>
    </sortState>
  </autoFilter>
  <sortState xmlns:xlrd2="http://schemas.microsoft.com/office/spreadsheetml/2017/richdata2" ref="I223:I227">
    <sortCondition ref="I223:I22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Stundennachweis_Abrechnung</vt:lpstr>
      <vt:lpstr>Datentabelle</vt:lpstr>
      <vt:lpstr>Drop Down</vt:lpstr>
      <vt:lpstr>Stundennachweis_Abrechnung!Druckbereich</vt:lpstr>
      <vt:lpstr>Fonds</vt:lpstr>
      <vt:lpstr>GKG</vt:lpstr>
      <vt:lpstr>Rk_KG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Schuler Matthias</dc:creator>
  <cp:lastModifiedBy>Schuler Matthias</cp:lastModifiedBy>
  <cp:lastPrinted>2021-10-25T08:36:03Z</cp:lastPrinted>
  <dcterms:created xsi:type="dcterms:W3CDTF">2008-09-12T10:10:58Z</dcterms:created>
  <dcterms:modified xsi:type="dcterms:W3CDTF">2024-12-16T06:08:40Z</dcterms:modified>
</cp:coreProperties>
</file>